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wilmington109-my.sharepoint.com/personal/zoe_tidman_wilmingtonplc_com/Documents/"/>
    </mc:Choice>
  </mc:AlternateContent>
  <xr:revisionPtr revIDLastSave="1" documentId="8_{FABD396F-8A0B-47D9-8BA3-F6F7F3A8FE6C}" xr6:coauthVersionLast="47" xr6:coauthVersionMax="47" xr10:uidLastSave="{290AD6B0-D77B-47D5-8B15-78A136C18997}"/>
  <bookViews>
    <workbookView xWindow="-110" yWindow="-110" windowWidth="19420" windowHeight="10420" xr2:uid="{77D86238-5B9F-40B6-B9F3-647710184FB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F31" i="1"/>
  <c r="E31" i="1"/>
  <c r="D31" i="1"/>
  <c r="B31" i="1"/>
  <c r="F30" i="1"/>
  <c r="E30" i="1"/>
  <c r="D30" i="1"/>
  <c r="B30" i="1"/>
  <c r="H29" i="1"/>
  <c r="H28" i="1"/>
  <c r="H26" i="1"/>
  <c r="H25" i="1"/>
  <c r="H24" i="1"/>
  <c r="H21" i="1"/>
  <c r="C20" i="1"/>
  <c r="B20" i="1"/>
  <c r="H20" i="1" s="1"/>
  <c r="H19" i="1"/>
  <c r="H15" i="1"/>
  <c r="H14" i="1"/>
  <c r="H13" i="1"/>
  <c r="H11" i="1"/>
  <c r="H10" i="1"/>
  <c r="C9" i="1"/>
  <c r="C30" i="1" s="1"/>
  <c r="C31" i="1" s="1"/>
  <c r="H8" i="1"/>
  <c r="H7" i="1"/>
  <c r="H6" i="1"/>
  <c r="H5" i="1"/>
  <c r="G3" i="1"/>
  <c r="G30" i="1" s="1"/>
  <c r="G31" i="1" s="1"/>
  <c r="H31" i="1" l="1"/>
  <c r="H30" i="1"/>
  <c r="H3" i="1"/>
  <c r="H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tc={2BDAF86E-4CEB-4CE8-8053-95FF94C96200}</author>
    <author>tc={C30B7079-92E6-484C-8EC7-763F29A6E335}</author>
    <author>tc={18F33FE7-5F78-4308-BD32-355D0B039789}</author>
    <author>tc={0E96AD0E-64C8-47D0-B678-23E50246F3BD}</author>
    <author>tc={C71B86F6-C446-4BC3-96AD-C6FC3647520C}</author>
    <author>tc={44725470-020F-44A2-92CE-6BF3C36EB31F}</author>
    <author>tc={B21A3799-A3AF-425A-8155-1BD710599C36}</author>
    <author>tc={D40EC686-4832-4C0B-98FD-A79782147742}</author>
    <author>tc={7D059EEB-829F-443A-A2E6-46EC3F5BB013}</author>
    <author>tc={F42BBE43-E7BC-4526-A6AC-D44072B08771}</author>
    <author>tc={254C19A9-E216-4407-98D1-17E4EE03654D}</author>
    <author>tc={E0B65647-287E-4A3F-ABDE-14C5A5ED9CC7}</author>
    <author>tc={EED7AA28-C084-41DC-9F6D-DA05098F6538}</author>
    <author>tc={3FC0C735-C89A-4B01-BB02-2B149D06A5C1}</author>
    <author>tc={9F581426-9951-4FEF-AD4C-43A5D36C9C2F}</author>
    <author>tc={6D96AE7C-ADC4-4234-99D2-1A911E8B4A86}</author>
    <author>tc={1B73C70F-F004-4326-8FD7-9F8FBD13E813}</author>
    <author>tc={014EE716-387E-48E8-895E-CA8082733181}</author>
    <author>tc={E584FA25-C741-4460-AC16-569C94A7EA71}</author>
    <author>tc={A4D773DA-56FA-4D0F-BC16-608C27D73809}</author>
    <author>tc={33D21F4A-B83A-4578-BB2A-385485E0F09B}</author>
    <author>tc={1CEC5876-BA26-4440-852B-C7A546F1DA39}</author>
    <author>tc={A32914F7-98B8-4CB5-B11D-A6C1BF1362D4}</author>
    <author>tc={ED3CF509-8DC6-4AF6-9707-0485B495D94E}</author>
    <author>tc={F368A266-6818-420D-BCF9-6AFB5A5DB70F}</author>
    <author>tc={BB9E77A1-676B-47BF-8DE8-4E90213EC40B}</author>
    <author>tc={415726AD-8759-43EC-8D22-CC9AC293576A}</author>
    <author>tc={987E7595-E5D3-4097-978C-55C677BEA88B}</author>
    <author>tc={5A073BA7-F8D6-4318-B4A1-E94F2FA0BF5E}</author>
    <author>tc={F366305F-C94F-4EC3-99B9-0793078E51A1}</author>
    <author>tc={1BA2439A-C015-4B2E-80B2-D01B1C7784F4}</author>
    <author>tc={05A29360-F19A-433D-9434-E35195181217}</author>
    <author>tc={75128AD6-B005-45EF-8229-D32C10BDC5C7}</author>
    <author>tc={BD87E82C-D302-42FB-BDB6-509A9F5A0476}</author>
    <author>tc={8A8F2360-61B5-415E-B2F8-8280C69B85ED}</author>
    <author>tc={EF050E9B-83A4-4B83-8F9F-BEEDCEE83215}</author>
    <author>tc={119D976F-1E07-4366-8334-12425036C4BE}</author>
    <author>tc={6966899D-E604-46F4-B08D-83A68E646553}</author>
    <author>tc={C6936A42-24FB-4948-9374-9E8C1FF7EC1E}</author>
    <author>tc={FB3150AD-6FB2-4107-9C49-E8AA30F92118}</author>
    <author>tc={B3D0CE33-51E0-469B-AFC7-F78F6922FC99}</author>
    <author>tc={CD181A02-59FF-4444-89E1-0E1EB1C7BC4D}</author>
    <author>tc={6D6E4664-E9FA-4BAD-A1F9-E142952BF922}</author>
    <author>tc={DEAA3694-914C-4D58-B79E-C4C70700F144}</author>
    <author>tc={70594912-4186-459E-8C2C-D5D51349586D}</author>
    <author>tc={B86560C3-F063-4896-B121-9BF5DED1D7EE}</author>
    <author>tc={A7E1F508-BEF6-416D-BF4F-D419CA2F871C}</author>
    <author>tc={CCB0D785-61BB-4760-B61C-A43681C299F5}</author>
    <author>tc={FBD2A2BD-0683-4D98-A374-C99F16E6FAA5}</author>
    <author>tc={D584FB04-EE91-4C63-96FA-ECB54105C836}</author>
    <author>tc={F3ACD77F-A3CF-4317-A02C-74C4740FD519}</author>
    <author>tc={77E37B63-F593-469C-864C-17559F6CCA3F}</author>
    <author>tc={71B35163-71FB-4E38-8DC5-B9FF72FE3F7C}</author>
    <author>tc={E564E420-5774-4DB5-A4AE-64F99484EE25}</author>
    <author>tc={5090D3CE-AEA7-4139-920E-E3AFC1DB9E32}</author>
    <author>tc={A466D8A8-AB0C-4BA1-AAC4-D3867874EE9D}</author>
    <author>tc={32C352AE-B249-4735-AC99-35E22C4AA0F8}</author>
    <author>tc={2188016A-34F0-4ED7-BCF5-0E2B26D1D8ED}</author>
    <author>tc={2AC5959F-FFA2-40D4-9966-09512347D141}</author>
    <author>tc={803BCD19-8EEE-440F-A0F5-28A244CDA17C}</author>
    <author>tc={C6F2F979-5CA9-4748-95FA-896FDE405416}</author>
    <author>tc={80BF7A1D-CFD5-4FF1-AA63-30EB41A9A0E3}</author>
    <author>tc={4D607CD2-3986-4FC1-8FA1-BCA37688ECF0}</author>
    <author>tc={39CB1A58-8BA2-476D-88F5-89FDD06DA69E}</author>
    <author>tc={26940278-E7AE-4C5B-AAE2-18B371322BC2}</author>
    <author>tc={FDCDAD0A-2277-4D00-BAD4-2A07401E9D28}</author>
    <author>tc={5B46E425-388F-4074-9987-C95F41FD2937}</author>
    <author>tc={0BAC1000-E2D9-4A49-AB87-A4382EEF09C0}</author>
    <author>tc={60832AE9-66D3-49ED-B000-6C6DE7A61CC5}</author>
    <author>tc={933E6BFF-EAD0-4B14-82B4-4F600367EE32}</author>
    <author>tc={E590E76E-3578-4D7F-857A-35D7A7109C28}</author>
    <author>tc={4094A2CC-30B1-4386-AAFE-13D5AF189222}</author>
    <author>tc={0268C1A1-0CDF-4364-9F9B-4A74819E362E}</author>
    <author>tc={3284A2D3-CE16-447D-B1BC-8D10CF771BE7}</author>
    <author>tc={2005D1F5-E028-4A4F-8C59-B9CA7784AE18}</author>
    <author>tc={1AB4C9AA-50DF-4AB3-B706-138842086FD8}</author>
  </authors>
  <commentList>
    <comment ref="A3" authorId="0" shapeId="0" xr:uid="{2BDAF86E-4CEB-4CE8-8053-95FF94C96200}">
      <text>
        <t>[Threaded comment]
Your version of Excel allows you to read this threaded comment; however, any edits to it will get removed if the file is opened in a newer version of Excel. Learn more: https://go.microsoft.com/fwlink/?linkid=870924
Comment:
    Unable to go further back than Nov 23 due to FOI time/cost constraints</t>
      </text>
    </comment>
    <comment ref="F3" authorId="1" shapeId="0" xr:uid="{C30B7079-92E6-484C-8EC7-763F29A6E335}">
      <text>
        <t xml:space="preserve">[Threaded comment]
Your version of Excel allows you to read this threaded comment; however, any edits to it will get removed if the file is opened in a newer version of Excel. Learn more: https://go.microsoft.com/fwlink/?linkid=870924
Comment:
    A2 STH Lift broken (&lt;5)
B4C STH (gynae) leak/flood (&lt;5) </t>
      </text>
    </comment>
    <comment ref="G3" authorId="2" shapeId="0" xr:uid="{18F33FE7-5F78-4308-BD32-355D0B039789}">
      <text>
        <t xml:space="preserve">[Threaded comment]
Your version of Excel allows you to read this threaded comment; however, any edits to it will get removed if the file is opened in a newer version of Excel. Learn more: https://go.microsoft.com/fwlink/?linkid=870924
Comment:
    Leak/flood at EGH on 10/1:
- TH5 colorectal (&lt;5)
- TH3 gynae (5x)
- Th4 Urology (&lt;5 AM, &lt;5 PM)
- DCU1 Pain (6x)
- DCU2 ENT (&lt;5)
(19/2) Temperature in DCU1 EGH (&lt;5)
(20/2) Temperature in DCU1&amp;2 (&lt;5 each)
(11/3) Leak in Theatre 4, urology, (5x)
10/6-4/7) Air Duct in STH, B4 theatres:
- Eyes (at least 212x)
- Dental (40x)
- Gynae (at least 15x)
- T&amp;O (24x)
</t>
      </text>
    </comment>
    <comment ref="A6" authorId="3" shapeId="0" xr:uid="{0E96AD0E-64C8-47D0-B678-23E50246F3BD}">
      <text>
        <t>[Threaded comment]
Your version of Excel allows you to read this threaded comment; however, any edits to it will get removed if the file is opened in a newer version of Excel. Learn more: https://go.microsoft.com/fwlink/?linkid=870924
Comment:
    There have also been number of issues that did not led to cancellations
EG leak from ceiling in theatre 9 that led to theatre being decommissioned</t>
      </text>
    </comment>
    <comment ref="D6" authorId="4" shapeId="0" xr:uid="{C71B86F6-C446-4BC3-96AD-C6FC3647520C}">
      <text>
        <t xml:space="preserve">[Threaded comment]
Your version of Excel allows you to read this threaded comment; however, any edits to it will get removed if the file is opened in a newer version of Excel. Learn more: https://go.microsoft.com/fwlink/?linkid=870924
Comment:
    Main theatre temperature too hot (4x) </t>
      </text>
    </comment>
    <comment ref="E6" authorId="5" shapeId="0" xr:uid="{44725470-020F-44A2-92CE-6BF3C36EB31F}">
      <text>
        <t>[Threaded comment]
Your version of Excel allows you to read this threaded comment; however, any edits to it will get removed if the file is opened in a newer version of Excel. Learn more: https://go.microsoft.com/fwlink/?linkid=870924
Comment:
    ASDU theatres temperature too cold (1x)</t>
      </text>
    </comment>
    <comment ref="G6" authorId="6" shapeId="0" xr:uid="{B21A3799-A3AF-425A-8155-1BD710599C36}">
      <text>
        <t>[Threaded comment]
Your version of Excel allows you to read this threaded comment; however, any edits to it will get removed if the file is opened in a newer version of Excel. Learn more: https://go.microsoft.com/fwlink/?linkid=870924
Comment:
    Air changing unit issue in two theatres (36x) - resulted in theatres closed between mid Aug to early Sept</t>
      </text>
    </comment>
    <comment ref="A7" authorId="7" shapeId="0" xr:uid="{D40EC686-4832-4C0B-98FD-A79782147742}">
      <text>
        <t>[Threaded comment]
Your version of Excel allows you to read this threaded comment; however, any edits to it will get removed if the file is opened in a newer version of Excel. Learn more: https://go.microsoft.com/fwlink/?linkid=870924
Comment:
    Unable to share further detail</t>
      </text>
    </comment>
    <comment ref="D7" authorId="8" shapeId="0" xr:uid="{7D059EEB-829F-443A-A2E6-46EC3F5BB013}">
      <text>
        <t xml:space="preserve">[Threaded comment]
Your version of Excel allows you to read this threaded comment; however, any edits to it will get removed if the file is opened in a newer version of Excel. Learn more: https://go.microsoft.com/fwlink/?linkid=870924
Comment:
    Includes:
- No water supply due to pump failure in Theatre 6 in Trafford (1x)
</t>
      </text>
    </comment>
    <comment ref="A8" authorId="9" shapeId="0" xr:uid="{F42BBE43-E7BC-4526-A6AC-D44072B08771}">
      <text>
        <t>[Threaded comment]
Your version of Excel allows you to read this threaded comment; however, any edits to it will get removed if the file is opened in a newer version of Excel. Learn more: https://go.microsoft.com/fwlink/?linkid=870924
Comment:
    but lots more downtime, just no cancellations, due to plant failure and flood/leaks</t>
      </text>
    </comment>
    <comment ref="C8" authorId="10" shapeId="0" xr:uid="{254C19A9-E216-4407-98D1-17E4EE03654D}">
      <text>
        <t>[Threaded comment]
Your version of Excel allows you to read this threaded comment; however, any edits to it will get removed if the file is opened in a newer version of Excel. Learn more: https://go.microsoft.com/fwlink/?linkid=870924
Comment:
    2 x cancellations due to floods/leaks in SJUH Chancellor Theatre 4</t>
      </text>
    </comment>
    <comment ref="E8" authorId="11" shapeId="0" xr:uid="{E0B65647-287E-4A3F-ABDE-14C5A5ED9CC7}">
      <text>
        <t>[Threaded comment]
Your version of Excel allows you to read this threaded comment; however, any edits to it will get removed if the file is opened in a newer version of Excel. Learn more: https://go.microsoft.com/fwlink/?linkid=870924
Comment:
    1 x cancellation due to flood/leaks in CAH Theatre 2</t>
      </text>
    </comment>
    <comment ref="F8" authorId="12" shapeId="0" xr:uid="{EED7AA28-C084-41DC-9F6D-DA05098F6538}">
      <text>
        <t>[Threaded comment]
Your version of Excel allows you to read this threaded comment; however, any edits to it will get removed if the file is opened in a newer version of Excel. Learn more: https://go.microsoft.com/fwlink/?linkid=870924
Comment:
    4 x cancellations in CAH Theatre 2 and 3 (2 each) due to plant failure in April
3 x cancellation in CAH Theatre 3 due to plant failure in October</t>
      </text>
    </comment>
    <comment ref="B9" authorId="13" shapeId="0" xr:uid="{3FC0C735-C89A-4B01-BB02-2B149D06A5C1}">
      <text>
        <t>[Threaded comment]
Your version of Excel allows you to read this threaded comment; however, any edits to it will get removed if the file is opened in a newer version of Excel. Learn more: https://go.microsoft.com/fwlink/?linkid=870924
Comment:
    Electrical issues (5x)
Temperature issues (2x)
Ventilation issues (8x)
Plumbing issues (2x)
‘Other estates issues’ (4x)</t>
      </text>
    </comment>
    <comment ref="C9" authorId="14" shapeId="0" xr:uid="{9F581426-9951-4FEF-AD4C-43A5D36C9C2F}">
      <text>
        <t xml:space="preserve">[Threaded comment]
Your version of Excel allows you to read this threaded comment; however, any edits to it will get removed if the file is opened in a newer version of Excel. Learn more: https://go.microsoft.com/fwlink/?linkid=870924
Comment:
    Theatre temp too hot, cooling system unable to get to suitable temp (13x)
Electrical problem (6x)
</t>
      </text>
    </comment>
    <comment ref="D9" authorId="15" shapeId="0" xr:uid="{6D96AE7C-ADC4-4234-99D2-1A911E8B4A86}">
      <text>
        <t>[Threaded comment]
Your version of Excel allows you to read this threaded comment; however, any edits to it will get removed if the file is opened in a newer version of Excel. Learn more: https://go.microsoft.com/fwlink/?linkid=870924
Comment:
    Laminar flow issue (1x)
Sink blockages (1x)</t>
      </text>
    </comment>
    <comment ref="E9" authorId="16" shapeId="0" xr:uid="{1B73C70F-F004-4326-8FD7-9F8FBD13E813}">
      <text>
        <t xml:space="preserve">[Threaded comment]
Your version of Excel allows you to read this threaded comment; however, any edits to it will get removed if the file is opened in a newer version of Excel. Learn more: https://go.microsoft.com/fwlink/?linkid=870924
Comment:
    Power failure (9x)
‘Theatre failure (1x)
Plumbing issue in theatre (1x)
Theatre ventilation issue (1x)
Theatre ventilation issue (1x)
Coolers in theatre stopped working (9x)
</t>
      </text>
    </comment>
    <comment ref="F9" authorId="17" shapeId="0" xr:uid="{014EE716-387E-48E8-895E-CA8082733181}">
      <text>
        <t>[Threaded comment]
Your version of Excel allows you to read this threaded comment; however, any edits to it will get removed if the file is opened in a newer version of Excel. Learn more: https://go.microsoft.com/fwlink/?linkid=870924
Comment:
    ‘Building issues’ - incident in women and children’s building in WGH (3x)
Ventilation failure (1x)
Electrical failure (1x)
Electrical problems (3x)
‘Estates issue’ (6x)
Fire at WGH (11x)
Heating not working in Theatres (1x)
Lack of ventilation in theatre (2x)
Blocked sink (1x)
Theatres too cold (1x)
Ventilation failutre (2x)</t>
      </text>
    </comment>
    <comment ref="G9" authorId="18" shapeId="0" xr:uid="{E584FA25-C741-4460-AC16-569C94A7EA71}">
      <text>
        <t xml:space="preserve">[Threaded comment]
Your version of Excel allows you to read this threaded comment; however, any edits to it will get removed if the file is opened in a newer version of Excel. Learn more: https://go.microsoft.com/fwlink/?linkid=870924
Comment:
    Includes
High temperature in theatre (1x)
Pest infestation (3x)
</t>
      </text>
    </comment>
    <comment ref="B10" authorId="19" shapeId="0" xr:uid="{A4D773DA-56FA-4D0F-BC16-608C27D73809}">
      <text>
        <t>[Threaded comment]
Your version of Excel allows you to read this threaded comment; however, any edits to it will get removed if the file is opened in a newer version of Excel. Learn more: https://go.microsoft.com/fwlink/?linkid=870924
Comment:
    Leak in Ophthalmic Theatre 22, LRI (1x)
Theatre overheating, Theatre 11 LRI, (3x)
Problem with ventilation system, Theatre 8, LRI (1x)
Theatre Overheating, Theatre 10, LRI (1x)
Theatre Overheating, Theatre 12 LRI (1x)
Theatre Overheating, Theatre 13 LRI (2x)
Theatre Overheating, Theatre 9 LRI (1x)
Theatre Overheating, Orthopaeddic 9a and 9b (1x each)
Water Leak, Theatre 5 GGH (4x)
Problem with ventilation system, Ophthalmic Theatre 20A LRI (1x)
Drainage Problem, Theatre 8 LGH (4x)</t>
      </text>
    </comment>
    <comment ref="C10" authorId="20" shapeId="0" xr:uid="{33D21F4A-B83A-4578-BB2A-385485E0F09B}">
      <text>
        <t xml:space="preserve">[Threaded comment]
Your version of Excel allows you to read this threaded comment; however, any edits to it will get removed if the file is opened in a newer version of Excel. Learn more: https://go.microsoft.com/fwlink/?linkid=870924
Comment:
    Heating failure in Theatre 9 GGH (2x)
Problem with ventilation system in Theatre 8 LRI (1x)
Theatre overheating in Theatre 8 LGH (1x)
Theatre Overheating in Theatre 4 LRI (1x)
Theatre overheating in Theatre 3 LRI (1x)
Theatre overheating in Theatres 10 LGH (2x)
Theatre overheating in Theatre 12 LGH (1x)
Theatre overheating in Theatre 14 LGH (1x)
</t>
      </text>
    </comment>
    <comment ref="D10" authorId="21" shapeId="0" xr:uid="{1CEC5876-BA26-4440-852B-C7A546F1DA39}">
      <text>
        <t>[Threaded comment]
Your version of Excel allows you to read this threaded comment; however, any edits to it will get removed if the file is opened in a newer version of Excel. Learn more: https://go.microsoft.com/fwlink/?linkid=870924
Comment:
    Problem with ventilation system, Daycase 1 LGH (1x)
Problem with ventilation system in Ophthalmic Theatre A LRI (1x)</t>
      </text>
    </comment>
    <comment ref="E10" authorId="22" shapeId="0" xr:uid="{A32914F7-98B8-4CB5-B11D-A6C1BF1362D4}">
      <text>
        <t>[Threaded comment]
Your version of Excel allows you to read this threaded comment; however, any edits to it will get removed if the file is opened in a newer version of Excel. Learn more: https://go.microsoft.com/fwlink/?linkid=870924
Comment:
    Problem with ventilation system Ophthalmic Theatre 20A LRI (1x)
Leak in ceiling in Theatre 10 LRI (1x)
Theatre Overheating in Orthopaedic 9A LGH (1x)
Theatre Overheating in Theatre 4 LRI (1x)
Theatre Overheating in Theatre 8 LGH (1x)
Theatre Overheating in Theatre 0 LRI (3x)
Theatre overheating in Theatre 11 (3x) Theatre 12 (2x) Theatre 13 (2x) Theatre 14 (3x) LRI
Theatre overheating in Theatre 4 LRI (2x)
Theatre overheating in Theatre 8 LGH (1x)
Theatre overheating in Theatre 9 LRI (3x) and Theatre 11 LRI (3x) and Theatre 4 LRI (2x)
Theatre overheating in Theatre 14 LGH (1x)</t>
      </text>
    </comment>
    <comment ref="F10" authorId="23" shapeId="0" xr:uid="{ED3CF509-8DC6-4AF6-9707-0485B495D94E}">
      <text>
        <t>[Threaded comment]
Your version of Excel allows you to read this threaded comment; however, any edits to it will get removed if the file is opened in a newer version of Excel. Learn more: https://go.microsoft.com/fwlink/?linkid=870924
Comment:
    Problem with ventilation system in Theatre 6 LGH (1x)
Flooding in Anaesthetic Room, Theatre 8 LGH (1x)
Theatre  overheating in Daycase 1 LGH (1x) 
Theatre overheating in Theatre 8 LGH (1x)
Problem with ventilation system in Theatre 3 LRI (1x)
Theatre overheating in Theatre 1 LRI (1x)
No hot water in Theatre 9 GGH (3x)
Problem with ventilation system in Ophthalmic Theatre 21B (1x)
Heating failure in Theatre 3 LGH (2x)
Power cut in Theatre 9 GGH (1x)</t>
      </text>
    </comment>
    <comment ref="G10" authorId="24" shapeId="0" xr:uid="{F368A266-6818-420D-BCF9-6AFB5A5DB70F}">
      <text>
        <t>[Threaded comment]
Your version of Excel allows you to read this threaded comment; however, any edits to it will get removed if the file is opened in a newer version of Excel. Learn more: https://go.microsoft.com/fwlink/?linkid=870924
Comment:
    Problem with ventilation system in Theatre 5 LGH (1x)
Problem with ventilation system in Theatre 0 LRI (3x)
Problem with ventilation system in Theatre 1 EMPCC (3x)
Problem with ventilation system in Theatre 14 LRI (2x)
Problem with ventilation system in Ophthalmic Theatre 22 LRI (1x)
Problem with ventilation system in Theatre 8 GGH (1x)
No water: 
- Daycase 1 LGH (4x)
-  Orthopaedic 9a (2x) and 9b (1x) LGH
- Theatre 1 EMPCC (6x)
-  Theatre 1 LGH (2x) 
- Theatre 11 LGH (1x)
- Theatre 12 LGH (1x)
- Theatre 14 LGH (2x)
- Theatre 3 LGH (2x)
- Theatre 4 LGH (3x)
- Theatre 5 LGH (6x)
- Theatre 2 LGH (2x)
- Theatre 7A LGH (6x)
- Theatre 8 LGH (1x)
Problem with ventilation system in Opthalmic Theatres in LRI:
- Theatre 20 (4x)
- Theatre 21 (9x)
- Theatre 22 (5x)</t>
      </text>
    </comment>
    <comment ref="A11" authorId="25" shapeId="0" xr:uid="{BB9E77A1-676B-47BF-8DE8-4E90213EC40B}">
      <text>
        <t xml:space="preserve">[Threaded comment]
Your version of Excel allows you to read this threaded comment; however, any edits to it will get removed if the file is opened in a newer version of Excel. Learn more: https://go.microsoft.com/fwlink/?linkid=870924
Comment:
    Estates had to replace its FM system in 2022 due to system corruption. Only physical paper copy evidence remains, so couldn’t go that far back. </t>
      </text>
    </comment>
    <comment ref="A12" authorId="26" shapeId="0" xr:uid="{415726AD-8759-43EC-8D22-CC9AC293576A}">
      <text>
        <t>[Threaded comment]
Your version of Excel allows you to read this threaded comment; however, any edits to it will get removed if the file is opened in a newer version of Excel. Learn more: https://go.microsoft.com/fwlink/?linkid=870924
Comment:
    These figures should be taken as 'at least', as trust provided information on patient cancellations and 'session' cancellations but did not break the latter down to individual operations</t>
      </text>
    </comment>
    <comment ref="C12" authorId="27" shapeId="0" xr:uid="{987E7595-E5D3-4097-978C-55C677BEA88B}">
      <text>
        <t xml:space="preserve">[Threaded comment]
Your version of Excel allows you to read this threaded comment; however, any edits to it will get removed if the file is opened in a newer version of Excel. Learn more: https://go.microsoft.com/fwlink/?linkid=870924
Comment:
    Laminar flow issues (7x)
</t>
      </text>
    </comment>
    <comment ref="D12" authorId="28" shapeId="0" xr:uid="{5A073BA7-F8D6-4318-B4A1-E94F2FA0BF5E}">
      <text>
        <t>[Threaded comment]
Your version of Excel allows you to read this threaded comment; however, any edits to it will get removed if the file is opened in a newer version of Excel. Learn more: https://go.microsoft.com/fwlink/?linkid=870924
Comment:
    Flooding in theatre (13x)</t>
      </text>
    </comment>
    <comment ref="F12" authorId="29" shapeId="0" xr:uid="{F366305F-C94F-4EC3-99B9-0793078E51A1}">
      <text>
        <t>[Threaded comment]
Your version of Excel allows you to read this threaded comment; however, any edits to it will get removed if the file is opened in a newer version of Excel. Learn more: https://go.microsoft.com/fwlink/?linkid=870924
Comment:
    Theatre temperature unstable (11x)</t>
      </text>
    </comment>
    <comment ref="G12" authorId="30" shapeId="0" xr:uid="{1BA2439A-C015-4B2E-80B2-D01B1C7784F4}">
      <text>
        <t>[Threaded comment]
Your version of Excel allows you to read this threaded comment; however, any edits to it will get removed if the file is opened in a newer version of Excel. Learn more: https://go.microsoft.com/fwlink/?linkid=870924
Comment:
    Water supply issue (2x)
Light failure (1x)</t>
      </text>
    </comment>
    <comment ref="B13" authorId="31" shapeId="0" xr:uid="{05A29360-F19A-433D-9434-E35195181217}">
      <text>
        <t>[Threaded comment]
Your version of Excel allows you to read this threaded comment; however, any edits to it will get removed if the file is opened in a newer version of Excel. Learn more: https://go.microsoft.com/fwlink/?linkid=870924
Comment:
    7 x ant infestation, &lt;5 air con problems, &lt;5 theatre temperature too hot, &lt;5 environment issues theatres</t>
      </text>
    </comment>
    <comment ref="C13" authorId="32" shapeId="0" xr:uid="{75128AD6-B005-45EF-8229-D32C10BDC5C7}">
      <text>
        <t xml:space="preserve">[Threaded comment]
Your version of Excel allows you to read this threaded comment; however, any edits to it will get removed if the file is opened in a newer version of Excel. Learn more: https://go.microsoft.com/fwlink/?linkid=870924
Comment:
    12 x electrical failure
</t>
      </text>
    </comment>
    <comment ref="D13" authorId="33" shapeId="0" xr:uid="{BD87E82C-D302-42FB-BDB6-509A9F5A0476}">
      <text>
        <t xml:space="preserve">[Threaded comment]
Your version of Excel allows you to read this threaded comment; however, any edits to it will get removed if the file is opened in a newer version of Excel. Learn more: https://go.microsoft.com/fwlink/?linkid=870924
Comment:
    8 x boiler problems at BMI, &lt;5 x theatre roof problems
</t>
      </text>
    </comment>
    <comment ref="F13" authorId="34" shapeId="0" xr:uid="{8A8F2360-61B5-415E-B2F8-8280C69B85ED}">
      <text>
        <t>[Threaded comment]
Your version of Excel allows you to read this threaded comment; however, any edits to it will get removed if the file is opened in a newer version of Excel. Learn more: https://go.microsoft.com/fwlink/?linkid=870924
Comment:
    5 x teahtre temp too hot, a least 1 theatre penetrating through roof</t>
      </text>
    </comment>
    <comment ref="G13" authorId="35" shapeId="0" xr:uid="{EF050E9B-83A4-4B83-8F9F-BEEDCEE83215}">
      <text>
        <t>[Threaded comment]
Your version of Excel allows you to read this threaded comment; however, any edits to it will get removed if the file is opened in a newer version of Excel. Learn more: https://go.microsoft.com/fwlink/?linkid=870924
Comment:
    All theatres were closed between 24th and 26th June as birds had entered roof space and debris displaced when roof tiles moved to investigate. (27x)</t>
      </text>
    </comment>
    <comment ref="B14" authorId="36" shapeId="0" xr:uid="{119D976F-1E07-4366-8334-12425036C4BE}">
      <text>
        <t>[Threaded comment]
Your version of Excel allows you to read this threaded comment; however, any edits to it will get removed if the file is opened in a newer version of Excel. Learn more: https://go.microsoft.com/fwlink/?linkid=870924
Comment:
    Heating/ventilation (22x)
Inappropriate disposal of waste (5x)
Medical gases (1x)
Persons trapped in the lift (1z)
Plumbing (3x)
Unsafe environment (safety, light, temp, noise) (35x)</t>
      </text>
    </comment>
    <comment ref="C14" authorId="37" shapeId="0" xr:uid="{6966899D-E604-46F4-B08D-83A68E646553}">
      <text>
        <t xml:space="preserve">[Threaded comment]
Your version of Excel allows you to read this threaded comment; however, any edits to it will get removed if the file is opened in a newer version of Excel. Learn more: https://go.microsoft.com/fwlink/?linkid=870924
Comment:
    Heating/ventilation (19x)
Inappropriate disposal of waste (1x)
Medical gases (1x)
Plumbing (2x)
Unsafe environment (49x)
</t>
      </text>
    </comment>
    <comment ref="D14" authorId="38" shapeId="0" xr:uid="{C6936A42-24FB-4948-9374-9E8C1FF7EC1E}">
      <text>
        <t>[Threaded comment]
Your version of Excel allows you to read this threaded comment; however, any edits to it will get removed if the file is opened in a newer version of Excel. Learn more: https://go.microsoft.com/fwlink/?linkid=870924
Comment:
    Heating/ventilation (23x)
Inappropriate disposal of waste (3x)
Medical gases (5x)
Plumbing (16x)
Trapped in lift without people (2x)
Unsafe environment (59x)</t>
      </text>
    </comment>
    <comment ref="E14" authorId="39" shapeId="0" xr:uid="{FB3150AD-6FB2-4107-9C49-E8AA30F92118}">
      <text>
        <t xml:space="preserve">[Threaded comment]
Your version of Excel allows you to read this threaded comment; however, any edits to it will get removed if the file is opened in a newer version of Excel. Learn more: https://go.microsoft.com/fwlink/?linkid=870924
Comment:
    Extraction (2x)
Heating/ventilation (27x)
Inappropriate disposal of waste (1x)
Medical gases (3x)
Plumbing (4x)
Unsafe environment (65x)
</t>
      </text>
    </comment>
    <comment ref="F14" authorId="40" shapeId="0" xr:uid="{B3D0CE33-51E0-469B-AFC7-F78F6922FC99}">
      <text>
        <t>[Threaded comment]
Your version of Excel allows you to read this threaded comment; however, any edits to it will get removed if the file is opened in a newer version of Excel. Learn more: https://go.microsoft.com/fwlink/?linkid=870924
Comment:
    Extraction (3x)
Heating/ventilation (56x)
Inappropriate disposal of waste (2x)
Medical gases (4x)
Plumbing (12x)
Trapped in lift without people (1x)
Unsafe environment (62x)</t>
      </text>
    </comment>
    <comment ref="G14" authorId="41" shapeId="0" xr:uid="{CD181A02-59FF-4444-89E1-0E1EB1C7BC4D}">
      <text>
        <t>[Threaded comment]
Your version of Excel allows you to read this threaded comment; however, any edits to it will get removed if the file is opened in a newer version of Excel. Learn more: https://go.microsoft.com/fwlink/?linkid=870924
Comment:
    Extraction (3x)
Heating/ventilation (30x)
Inappropriate disposal of waste (2x)
Medical gases (1x)
Persons trapped in lift (3x)
Plumbing (11x)
Trapped in lift without people (5x)
Unsafe environment (41x)</t>
      </text>
    </comment>
    <comment ref="B15" authorId="42" shapeId="0" xr:uid="{6D6E4664-E9FA-4BAD-A1F9-E142952BF922}">
      <text>
        <t xml:space="preserve">[Threaded comment]
Your version of Excel allows you to read this threaded comment; however, any edits to it will get removed if the file is opened in a newer version of Excel. Learn more: https://go.microsoft.com/fwlink/?linkid=870924
Comment:
    High temperatures in Orthopaedic Theatre (x2)
</t>
      </text>
    </comment>
    <comment ref="E15" authorId="43" shapeId="0" xr:uid="{DEAA3694-914C-4D58-B79E-C4C70700F144}">
      <text>
        <t xml:space="preserve">[Threaded comment]
Your version of Excel allows you to read this threaded comment; however, any edits to it will get removed if the file is opened in a newer version of Excel. Learn more: https://go.microsoft.com/fwlink/?linkid=870924
Comment:
    Ventilation not working and temperature too high in Ophthalmology Theatre (x1) 
</t>
      </text>
    </comment>
    <comment ref="G15" authorId="44" shapeId="0" xr:uid="{70594912-4186-459E-8C2C-D5D51349586D}">
      <text>
        <t xml:space="preserve">[Threaded comment]
Your version of Excel allows you to read this threaded comment; however, any edits to it will get removed if the file is opened in a newer version of Excel. Learn more: https://go.microsoft.com/fwlink/?linkid=870924
Comment:
    Strong smell of sewage due to sewage works being performed directly outside Ophthalmology theatre doors (x4)
Strong smell of sewage due to sewage works being performed directly outside Ophthalmology theatre doors (x2)
</t>
      </text>
    </comment>
    <comment ref="A17" authorId="45" shapeId="0" xr:uid="{B86560C3-F063-4896-B121-9BF5DED1D7EE}">
      <text>
        <t>[Threaded comment]
Your version of Excel allows you to read this threaded comment; however, any edits to it will get removed if the file is opened in a newer version of Excel. Learn more: https://go.microsoft.com/fwlink/?linkid=870924
Comment:
    It does not capture data on how incidents impact lost time or cancelled operations. But list of incidents as follows.</t>
      </text>
    </comment>
    <comment ref="E17" authorId="46" shapeId="0" xr:uid="{A7E1F508-BEF6-416D-BF4F-D419CA2F871C}">
      <text>
        <t>[Threaded comment]
Your version of Excel allows you to read this threaded comment; however, any edits to it will get removed if the file is opened in a newer version of Excel. Learn more: https://go.microsoft.com/fwlink/?linkid=870924
Comment:
    1: Pest ingress incident
2: Water ingress incident
3: Ventilation incident
4: Ventilation incident
5: Ventilation incident</t>
      </text>
    </comment>
    <comment ref="F17" authorId="47" shapeId="0" xr:uid="{CCB0D785-61BB-4760-B61C-A43681C299F5}">
      <text>
        <t xml:space="preserve">[Threaded comment]
Your version of Excel allows you to read this threaded comment; however, any edits to it will get removed if the file is opened in a newer version of Excel. Learn more: https://go.microsoft.com/fwlink/?linkid=870924
Comment:
    1: Lift incident
2: Ventilation incident
3: Ventilation incident
4: Ventilation incident
5: Ventilation incident
6: Ventilation incident
7: Ventilation incident
8: Ventilation incident
</t>
      </text>
    </comment>
    <comment ref="G17" authorId="48" shapeId="0" xr:uid="{FBD2A2BD-0683-4D98-A374-C99F16E6FAA5}">
      <text>
        <t>[Threaded comment]
Your version of Excel allows you to read this threaded comment; however, any edits to it will get removed if the file is opened in a newer version of Excel. Learn more: https://go.microsoft.com/fwlink/?linkid=870924
Comment:
    1: Ventilation incident
2: Operating bed incident
3: Lift incident</t>
      </text>
    </comment>
    <comment ref="A19" authorId="49" shapeId="0" xr:uid="{D584FB04-EE91-4C63-96FA-ECB54105C836}">
      <text>
        <t>[Threaded comment]
Your version of Excel allows you to read this threaded comment; however, any edits to it will get removed if the file is opened in a newer version of Excel. Learn more: https://go.microsoft.com/fwlink/?linkid=870924
Comment:
    there was one instance in this timeframe where planned/upkeep maintenance cancelled operations, but this was not included. Request asked for issues/failures.</t>
      </text>
    </comment>
    <comment ref="H19" authorId="50" shapeId="0" xr:uid="{F3ACD77F-A3CF-4317-A02C-74C4740FD519}">
      <text>
        <t>[Threaded comment]
Your version of Excel allows you to read this threaded comment; however, any edits to it will get removed if the file is opened in a newer version of Excel. Learn more: https://go.microsoft.com/fwlink/?linkid=870924
Comment:
    2 cancelled this year, but due to planned maintenance</t>
      </text>
    </comment>
    <comment ref="B20" authorId="51" shapeId="0" xr:uid="{77E37B63-F593-469C-864C-17559F6CCA3F}">
      <text>
        <t>[Threaded comment]
Your version of Excel allows you to read this threaded comment; however, any edits to it will get removed if the file is opened in a newer version of Excel. Learn more: https://go.microsoft.com/fwlink/?linkid=870924
Comment:
    Environmental failure in DTC Theatre 2 (BNHH) (4x)
Environmental failure DTC Endoscopy 2 (5x)
Environmental failure in DTC Theatre 3 (BNHH) (7x)
Environmental failure in AWMH Minor 2 at RHCH (26x)
Enviornmental failure in DTC Endoscopy 1 BNHH (21x)
Environmental failure in Main Theatres 5 in BNHH (1z)
Environmental failure in DTC Theatre 1 BNHH (15x)</t>
      </text>
    </comment>
    <comment ref="C20" authorId="52" shapeId="0" xr:uid="{71B35163-71FB-4E38-8DC5-B9FF72FE3F7C}">
      <text>
        <t>[Threaded comment]
Your version of Excel allows you to read this threaded comment; however, any edits to it will get removed if the file is opened in a newer version of Excel. Learn more: https://go.microsoft.com/fwlink/?linkid=870924
Comment:
    Environmental failure in DTC Theatre 4 at BNHH (3x)
Environmental failure in AWMH Minor 2 at RHCH (15x)
Environmental failure in AWMH Minor 1 at RHCH (4x)
Essential maintenance in Cardiac Yellow Lab at BNHH (1x)
Environmental failure in DTC Endoscopy 2 in BNHH (2x)</t>
      </text>
    </comment>
    <comment ref="D20" authorId="53" shapeId="0" xr:uid="{E564E420-5774-4DB5-A4AE-64F99484EE25}">
      <text>
        <t xml:space="preserve">[Threaded comment]
Your version of Excel allows you to read this threaded comment; however, any edits to it will get removed if the file is opened in a newer version of Excel. Learn more: https://go.microsoft.com/fwlink/?linkid=870924
Comment:
    Environmental failure in DTC Theatre 4 at BNHH (2x)
Environmental failure at Nightingale 3 at RHCH (1x)
</t>
      </text>
    </comment>
    <comment ref="E20" authorId="54" shapeId="0" xr:uid="{5090D3CE-AEA7-4139-920E-E3AFC1DB9E32}">
      <text>
        <t>[Threaded comment]
Your version of Excel allows you to read this threaded comment; however, any edits to it will get removed if the file is opened in a newer version of Excel. Learn more: https://go.microsoft.com/fwlink/?linkid=870924
Comment:
    Environmental failure in Main Theatres 5 at BNHH (2x)
Environmental failure in main theatres 4 at BNHH (2x)
Environmental failure at TCC3 at RHCH (2x)
Environmental failure in DTC Theatres 3 at BNHH (1x)
Environmental failure in DTC Theatre 1 at BNHH (2x)
Environmental failure in Main Theatres 3 in BNHH (1x)
Environmental failure in AWMH Minor 1 in RHCH (3x)</t>
      </text>
    </comment>
    <comment ref="F20" authorId="55" shapeId="0" xr:uid="{A466D8A8-AB0C-4BA1-AAC4-D3867874EE9D}">
      <text>
        <t>[Threaded comment]
Your version of Excel allows you to read this threaded comment; however, any edits to it will get removed if the file is opened in a newer version of Excel. Learn more: https://go.microsoft.com/fwlink/?linkid=870924
Comment:
    Environmental failure in Nightingale 5 in RHCH (5x)
Environmental fialure in AWMH Minor 1 (1x)
Environmental failure in Nightingale 1 in RHCH (2x)
Environmental failure in Healthcote A in RHCH (1x)
Environmental failure in DTC Theatre 3 in BNHH (1x)</t>
      </text>
    </comment>
    <comment ref="G20" authorId="56" shapeId="0" xr:uid="{32C352AE-B249-4735-AC99-35E22C4AA0F8}">
      <text>
        <t>[Threaded comment]
Your version of Excel allows you to read this threaded comment; however, any edits to it will get removed if the file is opened in a newer version of Excel. Learn more: https://go.microsoft.com/fwlink/?linkid=870924
Comment:
    Environmental failure in TCC3 in RHCH (1x)</t>
      </text>
    </comment>
    <comment ref="B21" authorId="57" shapeId="0" xr:uid="{2188016A-34F0-4ED7-BCF5-0E2B26D1D8ED}">
      <text>
        <t>[Threaded comment]
Your version of Excel allows you to read this threaded comment; however, any edits to it will get removed if the file is opened in a newer version of Excel. Learn more: https://go.microsoft.com/fwlink/?linkid=870924
Comment:
    (5/4) Power cut in Theatre 11 (1x urology) Theatre 10 (1xENT) Theatre 8 (1xEyes) Theatre 6 (1xT&amp;O) and Red D (1xT&amp;O)
(23/4) Temperature too high in Theatre 27 (3xEyes) and Theatre 26 (4xEyes)
(7/5) Temperature issue in trauma theatre Red D (1x)
(25/6) Theatre temperature too high in Theatre 11 (1xEyes moved next day)
(26/6) Temperature too high in Theatre 11 (1xEyes)
(9/7) Ventilation not working in Theatre 27 (5x) 
(23/7) Temperature too high in Red D (1x) and Theatre 8 (1x). 
(25/7) Theatre temperature too high in Red D (2x), Theatre 6 (2x) Theatre 2 (1x) and Theatre 10 (1x). Anaesthetic machine failued due to high temp in Theatre 19 (2x)
(26/7) Temperature too high, anaesthetic machine failure in Theatre 16 (2xGynae)</t>
      </text>
    </comment>
    <comment ref="C21" authorId="58" shapeId="0" xr:uid="{2AC5959F-FFA2-40D4-9966-09512347D141}">
      <text>
        <t>[Threaded comment]
Your version of Excel allows you to read this threaded comment; however, any edits to it will get removed if the file is opened in a newer version of Excel. Learn more: https://go.microsoft.com/fwlink/?linkid=870924
Comment:
    (20/1) Theatre too cold in Theatre 7 (1xPlastic Surgery)</t>
      </text>
    </comment>
    <comment ref="D21" authorId="59" shapeId="0" xr:uid="{803BCD19-8EEE-440F-A0F5-28A244CDA17C}">
      <text>
        <t xml:space="preserve">[Threaded comment]
Your version of Excel allows you to read this threaded comment; however, any edits to it will get removed if the file is opened in a newer version of Excel. Learn more: https://go.microsoft.com/fwlink/?linkid=870924
Comment:
    (27/5) Temperature too hot in Theatre D (1xT&amp;O)
(16/06) Temperature too high in Theatre 27 (5xEyes)
(19/7) Air flow failure in Red A (1xT&amp;O) 
(7/9) Temperature too high in Theatre 26 (4xEyes)
(16/12) No water supply in Theatre 20 (8xEyes) 
</t>
      </text>
    </comment>
    <comment ref="E21" authorId="60" shapeId="0" xr:uid="{C6F2F979-5CA9-4748-95FA-896FDE405416}">
      <text>
        <t xml:space="preserve">[Threaded comment]
Your version of Excel allows you to read this threaded comment; however, any edits to it will get removed if the file is opened in a newer version of Excel. Learn more: https://go.microsoft.com/fwlink/?linkid=870924
Comment:
    (19/7) Temperature too hot in Red C (1x) Red B (3x) and Theatre 7 (1x) 
(3/08) High humidity delayed start (1x) 
(12/12) Humidity in Red B (1x) and Red C (2x) </t>
      </text>
    </comment>
    <comment ref="F21" authorId="61" shapeId="0" xr:uid="{80BF7A1D-CFD5-4FF1-AA63-30EB41A9A0E3}">
      <text>
        <t>[Threaded comment]
Your version of Excel allows you to read this threaded comment; however, any edits to it will get removed if the file is opened in a newer version of Excel. Learn more: https://go.microsoft.com/fwlink/?linkid=870924
Comment:
    (17/1) High humidity in Red C (3xT&amp;O) 
(27/3) Theatre temperatures too low in Theatre 10 (3xUrology) and Theatre 11 (1xUrology)
(18/05) Lift broken so couldn’t get to Red A (1xT&amp;O)
(7/9) Temp too hot in Red B (1xOrtho)
(11/9) Ceiling leak in Theatre 16 (1xGynae)
(12/9) Reallocation to Theatre 2 due to leak in gynae theatres (3xGen Surgery)
(18/9) Environment issue in Theatre 11
(20/11) Theatre failure in Theatre 11 (3xUrology)
(14/12) No internet connection in Theatre 20 (4x) Theatre 9 (1x) Theatre 2 (3x) Red D (1x) Red C (1x) Red A (2x) 
(18/12) Power cut. Red A (1x) Red B (3x) Theatre 3 (5x) Theatre 6 (2x) Theatre 10 (4x) Theatre 11 (4x) 
(22/12) Power cut and generator did not kick in immediately in Theatre 2 (1x)</t>
      </text>
    </comment>
    <comment ref="G21" authorId="62" shapeId="0" xr:uid="{4D607CD2-3986-4FC1-8FA1-BCA37688ECF0}">
      <text>
        <t xml:space="preserve">[Threaded comment]
Your version of Excel allows you to read this threaded comment; however, any edits to it will get removed if the file is opened in a newer version of Excel. Learn more: https://go.microsoft.com/fwlink/?linkid=870924
Comment:
    (06/2) Air conditioning issue in Red D (1x)
(4/3) Air conditioning not working in Red B (1x)
(6/3) Low temperature in Theatre 26 (8x) and 27 (4x)
(14/3) Plant failure in Red B (1x)
(12/4) Red D theatre too warm (1x) 
(23/4) Air handling unit failed in Theatre 27 (5x) and 26 (2x)
(9/5) Theatre temperature in 26 (1x) </t>
      </text>
    </comment>
    <comment ref="B24" authorId="63" shapeId="0" xr:uid="{39CB1A58-8BA2-476D-88F5-89FDD06DA69E}">
      <text>
        <t xml:space="preserve">[Threaded comment]
Your version of Excel allows you to read this threaded comment; however, any edits to it will get removed if the file is opened in a newer version of Excel. Learn more: https://go.microsoft.com/fwlink/?linkid=870924
Comment:
    We do not hold data to a lower level relating to the reason operations were cancelled prior to 2020 due to changes in our incident reporting system. </t>
      </text>
    </comment>
    <comment ref="C24" authorId="64" shapeId="0" xr:uid="{26940278-E7AE-4C5B-AAE2-18B371322BC2}">
      <text>
        <t>[Threaded comment]
Your version of Excel allows you to read this threaded comment; however, any edits to it will get removed if the file is opened in a newer version of Excel. Learn more: https://go.microsoft.com/fwlink/?linkid=870924
Comment:
    DT2 electrical failure (1x)
ESUTH eletrical failure (1x)
ESUTH theatre unsuitable/temp too high (24x) 
SPTHA electrical failure (1x)
SPTHA theatre unsuitable/temperature too high (1x)
TEIGN electrical failure (11x)
TEIGN theatre unsuitable/temperature too high (10x)</t>
      </text>
    </comment>
    <comment ref="D24" authorId="65" shapeId="0" xr:uid="{FDCDAD0A-2277-4D00-BAD4-2A07401E9D28}">
      <text>
        <t xml:space="preserve">[Threaded comment]
Your version of Excel allows you to read this threaded comment; however, any edits to it will get removed if the file is opened in a newer version of Excel. Learn more: https://go.microsoft.com/fwlink/?linkid=870924
Comment:
    DT3 theatre unsuitable/temp too high (2x)
ESUTH electrical failure (4x)
ESUTH theatre unsuitable/temperature too high (50x)
TEIGN theatre unsuitabke/temp too high (2x)
TEIGN electrical failure (11x)
TH05 electrical failure (2x)
TH06 electrical failure (1x)
</t>
      </text>
    </comment>
    <comment ref="E24" authorId="66" shapeId="0" xr:uid="{5B46E425-388F-4074-9987-C95F41FD2937}">
      <text>
        <t xml:space="preserve">[Threaded comment]
Your version of Excel allows you to read this threaded comment; however, any edits to it will get removed if the file is opened in a newer version of Excel. Learn more: https://go.microsoft.com/fwlink/?linkid=870924
Comment:
    DT3 electrical failure (12x)
DT3 theatre unsuitable/temp too high (1x)
ESUTH electrical failure (3x)
ESUTH theatre unsuitable/temperautre too hgih (14x)
SPTHA electrical failure (2x)
SPTHA theatre unsuitable/temp too high (3x)
SPTHB theatre unsuitable/temp too high (1x)
SPTHB electrical failure (1x)
SPTHC theatre unsuitable/temp too high (3x)
</t>
      </text>
    </comment>
    <comment ref="F24" authorId="67" shapeId="0" xr:uid="{0BAC1000-E2D9-4A49-AB87-A4382EEF09C0}">
      <text>
        <t>[Threaded comment]
Your version of Excel allows you to read this threaded comment; however, any edits to it will get removed if the file is opened in a newer version of Excel. Learn more: https://go.microsoft.com/fwlink/?linkid=870924
Comment:
    DDS electrical failure (1x)
ESUTH electrical failure (1x)
SPTHC electrical failure (1x)
TEIGN electrical failure (3x)</t>
      </text>
    </comment>
    <comment ref="G24" authorId="68" shapeId="0" xr:uid="{60832AE9-66D3-49ED-B000-6C6DE7A61CC5}">
      <text>
        <t>[Threaded comment]
Your version of Excel allows you to read this threaded comment; however, any edits to it will get removed if the file is opened in a newer version of Excel. Learn more: https://go.microsoft.com/fwlink/?linkid=870924
Comment:
    DT3 theatre unsuitable/temp too high (1x)
SPTHB electrical failure (1x)
TEIGN electrical failure (6x)</t>
      </text>
    </comment>
    <comment ref="B25" authorId="69" shapeId="0" xr:uid="{933E6BFF-EAD0-4B14-82B4-4F600367EE32}">
      <text>
        <t>[Threaded comment]
Your version of Excel allows you to read this threaded comment; however, any edits to it will get removed if the file is opened in a newer version of Excel. Learn more: https://go.microsoft.com/fwlink/?linkid=870924
Comment:
    Temperature too low for children surgery, Hitchingbrooke (1x)</t>
      </text>
    </comment>
    <comment ref="E25" authorId="70" shapeId="0" xr:uid="{E590E76E-3578-4D7F-857A-35D7A7109C28}">
      <text>
        <t>[Threaded comment]
Your version of Excel allows you to read this threaded comment; however, any edits to it will get removed if the file is opened in a newer version of Excel. Learn more: https://go.microsoft.com/fwlink/?linkid=870924
Comment:
    Theatre temperature too high. Theatre chillers can’t cope during heatwave. (3x)</t>
      </text>
    </comment>
    <comment ref="F25" authorId="71" shapeId="0" xr:uid="{4094A2CC-30B1-4386-AAFE-13D5AF189222}">
      <text>
        <t>[Threaded comment]
Your version of Excel allows you to read this threaded comment; however, any edits to it will get removed if the file is opened in a newer version of Excel. Learn more: https://go.microsoft.com/fwlink/?linkid=870924
Comment:
    Theatre temperature too high. Air coolers had gone off due to power supply tripping during night. (1x)</t>
      </text>
    </comment>
    <comment ref="G25" authorId="72" shapeId="0" xr:uid="{0268C1A1-0CDF-4364-9F9B-4A74819E362E}">
      <text>
        <t>[Threaded comment]
Your version of Excel allows you to read this threaded comment; however, any edits to it will get removed if the file is opened in a newer version of Excel. Learn more: https://go.microsoft.com/fwlink/?linkid=870924
Comment:
    Leak coming from ceiling inside lamina flow. But no patients cancelled as transferred to other theatres.</t>
      </text>
    </comment>
    <comment ref="D26" authorId="73" shapeId="0" xr:uid="{3284A2D3-CE16-447D-B1BC-8D10CF771BE7}">
      <text>
        <t>[Threaded comment]
Your version of Excel allows you to read this threaded comment; however, any edits to it will get removed if the file is opened in a newer version of Excel. Learn more: https://go.microsoft.com/fwlink/?linkid=870924
Comment:
    Low temperature in theatre, related to energy centre. (x1)</t>
      </text>
    </comment>
    <comment ref="E26" authorId="74" shapeId="0" xr:uid="{2005D1F5-E028-4A4F-8C59-B9CA7784AE18}">
      <text>
        <t xml:space="preserve">[Threaded comment]
Your version of Excel allows you to read this threaded comment; however, any edits to it will get removed if the file is opened in a newer version of Excel. Learn more: https://go.microsoft.com/fwlink/?linkid=870924
Comment:
    One incident where there was delay in transferring patient for emergency caesarean due to leaking roof, but no adverse outcome. </t>
      </text>
    </comment>
    <comment ref="A27" authorId="75" shapeId="0" xr:uid="{1AB4C9AA-50DF-4AB3-B706-138842086FD8}">
      <text>
        <t>[Threaded comment]
Your version of Excel allows you to read this threaded comment; however, any edits to it will get removed if the file is opened in a newer version of Excel. Learn more: https://go.microsoft.com/fwlink/?linkid=870924
Comment:
    Unable to accurately report on the short notice cancellations due to estates</t>
      </text>
    </comment>
  </commentList>
</comments>
</file>

<file path=xl/sharedStrings.xml><?xml version="1.0" encoding="utf-8"?>
<sst xmlns="http://schemas.openxmlformats.org/spreadsheetml/2006/main" count="108" uniqueCount="45">
  <si>
    <t>Total</t>
  </si>
  <si>
    <t>Trust</t>
  </si>
  <si>
    <t>Cancelled ops</t>
  </si>
  <si>
    <t>Cancelled Ops</t>
  </si>
  <si>
    <t xml:space="preserve">Cancelled Ops </t>
  </si>
  <si>
    <t>Until when</t>
  </si>
  <si>
    <t>Epsom and St Helier University Hospitals Trust</t>
  </si>
  <si>
    <t>rejected</t>
  </si>
  <si>
    <t>Barts Health Trust</t>
  </si>
  <si>
    <t>Hillingdon Hospitals FT</t>
  </si>
  <si>
    <t>Princess Alexandra Hospital Trust</t>
  </si>
  <si>
    <t>Jul/Sep 2024</t>
  </si>
  <si>
    <t>Manchester University FT</t>
  </si>
  <si>
    <t>Leeds Teaching Hospitals FT</t>
  </si>
  <si>
    <t>West Hertfordshire Teaching Hospitals Trust</t>
  </si>
  <si>
    <t>University Hospitals of Leicester Trust</t>
  </si>
  <si>
    <t>James Paget University Hospitals FT</t>
  </si>
  <si>
    <t>n/a</t>
  </si>
  <si>
    <t>Milton Keynes University Hospital FT</t>
  </si>
  <si>
    <t>not held</t>
  </si>
  <si>
    <t>West Suffolk FT</t>
  </si>
  <si>
    <t>At least 10</t>
  </si>
  <si>
    <t>at least 9</t>
  </si>
  <si>
    <t>at least 15</t>
  </si>
  <si>
    <t>at least 6</t>
  </si>
  <si>
    <t>Imperial College Healthcare Trust</t>
  </si>
  <si>
    <t>no reply</t>
  </si>
  <si>
    <t>Kettering General Hospital FT</t>
  </si>
  <si>
    <t>Nottingham University Hospitals Trust</t>
  </si>
  <si>
    <t>not shared</t>
  </si>
  <si>
    <t>University Hospitals of Morecambe Bay FT</t>
  </si>
  <si>
    <t>Lancashire Teaching Hospitals FT</t>
  </si>
  <si>
    <t>East Sussex FT</t>
  </si>
  <si>
    <t>Hampshire Hospitals FT</t>
  </si>
  <si>
    <t>Royal Berkshire FT</t>
  </si>
  <si>
    <t>Royal Devon University Healthcare FT</t>
  </si>
  <si>
    <t>Somerset FT</t>
  </si>
  <si>
    <t>Torbay and South Devon FT</t>
  </si>
  <si>
    <t>North West Anglia FT</t>
  </si>
  <si>
    <t>Airedale FT</t>
  </si>
  <si>
    <t>Frimley Health FT</t>
  </si>
  <si>
    <t>Queen Elizabeth Kings' Lynn</t>
  </si>
  <si>
    <t>Mid Cheshire Hospitals FT</t>
  </si>
  <si>
    <t>TOTAL</t>
  </si>
  <si>
    <t>TOTAL without RAAC trusts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</si>
</sst>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1"/>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s>
  <borders count="11">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1" fillId="0" borderId="0" xfId="0" applyFont="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vertical="center"/>
    </xf>
    <xf numFmtId="17" fontId="0" fillId="0" borderId="8" xfId="0" applyNumberFormat="1" applyBorder="1" applyAlignment="1">
      <alignment horizontal="center" vertical="center"/>
    </xf>
    <xf numFmtId="17" fontId="0" fillId="0" borderId="8" xfId="0" applyNumberFormat="1" applyBorder="1" applyAlignment="1">
      <alignment horizontal="center"/>
    </xf>
    <xf numFmtId="0" fontId="0" fillId="3" borderId="0" xfId="0" applyFill="1" applyAlignment="1">
      <alignment horizontal="center"/>
    </xf>
    <xf numFmtId="17" fontId="1" fillId="0" borderId="8" xfId="0" applyNumberFormat="1"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xf>
    <xf numFmtId="0" fontId="1" fillId="0" borderId="8" xfId="0" applyFont="1" applyBorder="1" applyAlignment="1">
      <alignment horizontal="center"/>
    </xf>
    <xf numFmtId="0" fontId="0" fillId="0" borderId="7" xfId="0" applyBorder="1" applyAlignment="1">
      <alignment horizontal="center" vertical="center"/>
    </xf>
    <xf numFmtId="17" fontId="1" fillId="0" borderId="10" xfId="0" applyNumberFormat="1" applyFont="1" applyBorder="1" applyAlignment="1">
      <alignment horizontal="center" vertical="center"/>
    </xf>
    <xf numFmtId="0" fontId="1" fillId="4" borderId="4" xfId="0" applyFont="1"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2" borderId="0" xfId="0" applyFill="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0" borderId="7" xfId="0" applyBorder="1" applyAlignment="1">
      <alignment horizontal="center"/>
    </xf>
    <xf numFmtId="0" fontId="0" fillId="0" borderId="9"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Zoe Tidman" id="{1BBAD034-5808-462D-806B-1BA2A45BA830}" userId="S::Zoe.Tidman@wilmingtonplc.com::83d0a8cd-8d92-4c0b-a31f-9d69057b257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4-11-01T11:41:56.27" personId="{1BBAD034-5808-462D-806B-1BA2A45BA830}" id="{2BDAF86E-4CEB-4CE8-8053-95FF94C96200}">
    <text>Unable to go further back than Nov 23 due to FOI time/cost constraints</text>
  </threadedComment>
  <threadedComment ref="F3" dT="2024-10-25T09:25:00.51" personId="{1BBAD034-5808-462D-806B-1BA2A45BA830}" id="{C30B7079-92E6-484C-8EC7-763F29A6E335}">
    <text xml:space="preserve">A2 STH Lift broken (&lt;5)
B4C STH (gynae) leak/flood (&lt;5) </text>
  </threadedComment>
  <threadedComment ref="G3" dT="2024-10-24T16:05:48.45" personId="{1BBAD034-5808-462D-806B-1BA2A45BA830}" id="{18F33FE7-5F78-4308-BD32-355D0B039789}">
    <text xml:space="preserve">Leak/flood at EGH on 10/1:
- TH5 colorectal (&lt;5)
- TH3 gynae (5x)
- Th4 Urology (&lt;5 AM, &lt;5 PM)
- DCU1 Pain (6x)
- DCU2 ENT (&lt;5)
(19/2) Temperature in DCU1 EGH (&lt;5)
(20/2) Temperature in DCU1&amp;2 (&lt;5 each)
(11/3) Leak in Theatre 4, urology, (5x)
10/6-4/7) Air Duct in STH, B4 theatres:
- Eyes (at least 212x)
- Dental (40x)
- Gynae (at least 15x)
- T&amp;O (24x)
</text>
  </threadedComment>
  <threadedComment ref="A6" dT="2024-08-30T11:15:38.33" personId="{1BBAD034-5808-462D-806B-1BA2A45BA830}" id="{0E96AD0E-64C8-47D0-B678-23E50246F3BD}">
    <text>There have also been number of issues that did not led to cancellations
EG leak from ceiling in theatre 9 that led to theatre being decommissioned</text>
  </threadedComment>
  <threadedComment ref="D6" dT="2024-10-25T09:25:24.15" personId="{1BBAD034-5808-462D-806B-1BA2A45BA830}" id="{C71B86F6-C446-4BC3-96AD-C6FC3647520C}">
    <text xml:space="preserve">Main theatre temperature too hot (4x) </text>
  </threadedComment>
  <threadedComment ref="E6" dT="2024-10-25T10:53:12.53" personId="{1BBAD034-5808-462D-806B-1BA2A45BA830}" id="{44725470-020F-44A2-92CE-6BF3C36EB31F}">
    <text>ASDU theatres temperature too cold (1x)</text>
  </threadedComment>
  <threadedComment ref="G6" dT="2024-10-28T11:33:59.51" personId="{1BBAD034-5808-462D-806B-1BA2A45BA830}" id="{B21A3799-A3AF-425A-8155-1BD710599C36}">
    <text>Air changing unit issue in two theatres (36x) - resulted in theatres closed between mid Aug to early Sept</text>
  </threadedComment>
  <threadedComment ref="A7" dT="2024-10-31T11:37:52.96" personId="{1BBAD034-5808-462D-806B-1BA2A45BA830}" id="{D40EC686-4832-4C0B-98FD-A79782147742}">
    <text>Unable to share further detail</text>
  </threadedComment>
  <threadedComment ref="D7" dT="2024-10-25T10:54:33.63" personId="{1BBAD034-5808-462D-806B-1BA2A45BA830}" id="{7D059EEB-829F-443A-A2E6-46EC3F5BB013}">
    <text xml:space="preserve">Includes:
- No water supply due to pump failure in Theatre 6 in Trafford (1x)
</text>
  </threadedComment>
  <threadedComment ref="A8" dT="2024-11-01T11:43:28.53" personId="{1BBAD034-5808-462D-806B-1BA2A45BA830}" id="{F42BBE43-E7BC-4526-A6AC-D44072B08771}">
    <text>but lots more downtime, just no cancellations, due to plant failure and flood/leaks</text>
  </threadedComment>
  <threadedComment ref="C8" dT="2024-09-17T11:37:27.85" personId="{1BBAD034-5808-462D-806B-1BA2A45BA830}" id="{254C19A9-E216-4407-98D1-17E4EE03654D}">
    <text>2 x cancellations due to floods/leaks in SJUH Chancellor Theatre 4</text>
  </threadedComment>
  <threadedComment ref="E8" dT="2024-09-17T11:37:59.96" personId="{1BBAD034-5808-462D-806B-1BA2A45BA830}" id="{E0B65647-287E-4A3F-ABDE-14C5A5ED9CC7}">
    <text>1 x cancellation due to flood/leaks in CAH Theatre 2</text>
  </threadedComment>
  <threadedComment ref="F8" dT="2024-10-19T11:04:39.54" personId="{1BBAD034-5808-462D-806B-1BA2A45BA830}" id="{EED7AA28-C084-41DC-9F6D-DA05098F6538}">
    <text>4 x cancellations in CAH Theatre 2 and 3 (2 each) due to plant failure in April
3 x cancellation in CAH Theatre 3 due to plant failure in October</text>
  </threadedComment>
  <threadedComment ref="B9" dT="2024-10-25T11:23:29.12" personId="{1BBAD034-5808-462D-806B-1BA2A45BA830}" id="{3FC0C735-C89A-4B01-BB02-2B149D06A5C1}">
    <text>Electrical issues (5x)
Temperature issues (2x)
Ventilation issues (8x)
Plumbing issues (2x)
‘Other estates issues’ (4x)</text>
  </threadedComment>
  <threadedComment ref="C9" dT="2024-10-25T11:25:52.43" personId="{1BBAD034-5808-462D-806B-1BA2A45BA830}" id="{9F581426-9951-4FEF-AD4C-43A5D36C9C2F}">
    <text xml:space="preserve">Theatre temp too hot, cooling system unable to get to suitable temp (13x)
Electrical problem (6x)
</text>
  </threadedComment>
  <threadedComment ref="D9" dT="2024-10-25T11:26:10.01" personId="{1BBAD034-5808-462D-806B-1BA2A45BA830}" id="{6D96AE7C-ADC4-4234-99D2-1A911E8B4A86}">
    <text>Laminar flow issue (1x)
Sink blockages (1x)</text>
  </threadedComment>
  <threadedComment ref="E9" dT="2024-10-25T11:19:00.30" personId="{1BBAD034-5808-462D-806B-1BA2A45BA830}" id="{1B73C70F-F004-4326-8FD7-9F8FBD13E813}">
    <text xml:space="preserve">Power failure (9x)
‘Theatre failure (1x)
Plumbing issue in theatre (1x)
Theatre ventilation issue (1x)
Theatre ventilation issue (1x)
Coolers in theatre stopped working (9x)
</text>
  </threadedComment>
  <threadedComment ref="F9" dT="2024-10-25T11:20:39.49" personId="{1BBAD034-5808-462D-806B-1BA2A45BA830}" id="{014EE716-387E-48E8-895E-CA8082733181}">
    <text>‘Building issues’ - incident in women and children’s building in WGH (3x)
Ventilation failure (1x)
Electrical failure (1x)
Electrical problems (3x)
‘Estates issue’ (6x)
Fire at WGH (11x)
Heating not working in Theatres (1x)
Lack of ventilation in theatre (2x)
Blocked sink (1x)
Theatres too cold (1x)
Ventilation failutre (2x)</text>
  </threadedComment>
  <threadedComment ref="G9" dT="2024-10-25T11:22:21.60" personId="{1BBAD034-5808-462D-806B-1BA2A45BA830}" id="{E584FA25-C741-4460-AC16-569C94A7EA71}">
    <text xml:space="preserve">Includes
High temperature in theatre (1x)
Pest infestation (3x)
</text>
  </threadedComment>
  <threadedComment ref="B10" dT="2024-10-24T13:20:24.59" personId="{1BBAD034-5808-462D-806B-1BA2A45BA830}" id="{A4D773DA-56FA-4D0F-BC16-608C27D73809}">
    <text>Leak in Ophthalmic Theatre 22, LRI (1x)
Theatre overheating, Theatre 11 LRI, (3x)
Problem with ventilation system, Theatre 8, LRI (1x)
Theatre Overheating, Theatre 10, LRI (1x)
Theatre Overheating, Theatre 12 LRI (1x)
Theatre Overheating, Theatre 13 LRI (2x)
Theatre Overheating, Theatre 9 LRI (1x)
Theatre Overheating, Orthopaeddic 9a and 9b (1x each)
Water Leak, Theatre 5 GGH (4x)
Problem with ventilation system, Ophthalmic Theatre 20A LRI (1x)
Drainage Problem, Theatre 8 LGH (4x)</text>
  </threadedComment>
  <threadedComment ref="C10" dT="2024-10-24T13:23:23.08" personId="{1BBAD034-5808-462D-806B-1BA2A45BA830}" id="{33D21F4A-B83A-4578-BB2A-385485E0F09B}">
    <text xml:space="preserve">Heating failure in Theatre 9 GGH (2x)
Problem with ventilation system in Theatre 8 LRI (1x)
Theatre overheating in Theatre 8 LGH (1x)
Theatre Overheating in Theatre 4 LRI (1x)
Theatre overheating in Theatre 3 LRI (1x)
Theatre overheating in Theatres 10 LGH (2x)
Theatre overheating in Theatre 12 LGH (1x)
Theatre overheating in Theatre 14 LGH (1x)
</text>
  </threadedComment>
  <threadedComment ref="D10" dT="2024-10-24T13:23:58.33" personId="{1BBAD034-5808-462D-806B-1BA2A45BA830}" id="{1CEC5876-BA26-4440-852B-C7A546F1DA39}">
    <text>Problem with ventilation system, Daycase 1 LGH (1x)
Problem with ventilation system in Ophthalmic Theatre A LRI (1x)</text>
  </threadedComment>
  <threadedComment ref="E10" dT="2024-10-24T13:26:25.09" personId="{1BBAD034-5808-462D-806B-1BA2A45BA830}" id="{A32914F7-98B8-4CB5-B11D-A6C1BF1362D4}">
    <text>Problem with ventilation system Ophthalmic Theatre 20A LRI (1x)
Leak in ceiling in Theatre 10 LRI (1x)
Theatre Overheating in Orthopaedic 9A LGH (1x)
Theatre Overheating in Theatre 4 LRI (1x)
Theatre Overheating in Theatre 8 LGH (1x)
Theatre Overheating in Theatre 0 LRI (3x)
Theatre overheating in Theatre 11 (3x) Theatre 12 (2x) Theatre 13 (2x) Theatre 14 (3x) LRI
Theatre overheating in Theatre 4 LRI (2x)
Theatre overheating in Theatre 8 LGH (1x)
Theatre overheating in Theatre 9 LRI (3x) and Theatre 11 LRI (3x) and Theatre 4 LRI (2x)
Theatre overheating in Theatre 14 LGH (1x)</text>
  </threadedComment>
  <threadedComment ref="F10" dT="2024-10-24T13:37:52.63" personId="{1BBAD034-5808-462D-806B-1BA2A45BA830}" id="{ED3CF509-8DC6-4AF6-9707-0485B495D94E}">
    <text>Problem with ventilation system in Theatre 6 LGH (1x)
Flooding in Anaesthetic Room, Theatre 8 LGH (1x)
Theatre  overheating in Daycase 1 LGH (1x) 
Theatre overheating in Theatre 8 LGH (1x)
Problem with ventilation system in Theatre 3 LRI (1x)
Theatre overheating in Theatre 1 LRI (1x)
No hot water in Theatre 9 GGH (3x)
Problem with ventilation system in Ophthalmic Theatre 21B (1x)
Heating failure in Theatre 3 LGH (2x)
Power cut in Theatre 9 GGH (1x)</text>
  </threadedComment>
  <threadedComment ref="G10" dT="2024-10-24T13:43:20.41" personId="{1BBAD034-5808-462D-806B-1BA2A45BA830}" id="{F368A266-6818-420D-BCF9-6AFB5A5DB70F}">
    <text>Problem with ventilation system in Theatre 5 LGH (1x)
Problem with ventilation system in Theatre 0 LRI (3x)
Problem with ventilation system in Theatre 1 EMPCC (3x)
Problem with ventilation system in Theatre 14 LRI (2x)
Problem with ventilation system in Ophthalmic Theatre 22 LRI (1x)
Problem with ventilation system in Theatre 8 GGH (1x)
No water: 
- Daycase 1 LGH (4x)
-  Orthopaedic 9a (2x) and 9b (1x) LGH
- Theatre 1 EMPCC (6x)
-  Theatre 1 LGH (2x) 
- Theatre 11 LGH (1x)
- Theatre 12 LGH (1x)
- Theatre 14 LGH (2x)
- Theatre 3 LGH (2x)
- Theatre 4 LGH (3x)
- Theatre 5 LGH (6x)
- Theatre 2 LGH (2x)
- Theatre 7A LGH (6x)
- Theatre 8 LGH (1x)
Problem with ventilation system in Opthalmic Theatres in LRI:
- Theatre 20 (4x)
- Theatre 21 (9x)
- Theatre 22 (5x)</text>
  </threadedComment>
  <threadedComment ref="A11" dT="2024-10-24T13:08:31.08" personId="{1BBAD034-5808-462D-806B-1BA2A45BA830}" id="{BB9E77A1-676B-47BF-8DE8-4E90213EC40B}">
    <text xml:space="preserve">Estates had to replace its FM system in 2022 due to system corruption. Only physical paper copy evidence remains, so couldn’t go that far back. </text>
  </threadedComment>
  <threadedComment ref="A12" dT="2024-10-25T12:05:15.12" personId="{1BBAD034-5808-462D-806B-1BA2A45BA830}" id="{415726AD-8759-43EC-8D22-CC9AC293576A}">
    <text>These figures should be taken as 'at least', as trust provided information on patient cancellations and 'session' cancellations but did not break the latter down to individual operations</text>
  </threadedComment>
  <threadedComment ref="C12" dT="2024-10-28T11:31:46.65" personId="{1BBAD034-5808-462D-806B-1BA2A45BA830}" id="{987E7595-E5D3-4097-978C-55C677BEA88B}">
    <text xml:space="preserve">Laminar flow issues (7x)
</text>
  </threadedComment>
  <threadedComment ref="D12" dT="2024-10-28T11:32:06.01" personId="{1BBAD034-5808-462D-806B-1BA2A45BA830}" id="{5A073BA7-F8D6-4318-B4A1-E94F2FA0BF5E}">
    <text>Flooding in theatre (13x)</text>
  </threadedComment>
  <threadedComment ref="F12" dT="2024-10-28T11:32:38.77" personId="{1BBAD034-5808-462D-806B-1BA2A45BA830}" id="{F366305F-C94F-4EC3-99B9-0793078E51A1}">
    <text>Theatre temperature unstable (11x)</text>
  </threadedComment>
  <threadedComment ref="G12" dT="2024-10-28T11:32:54.79" personId="{1BBAD034-5808-462D-806B-1BA2A45BA830}" id="{1BA2439A-C015-4B2E-80B2-D01B1C7784F4}">
    <text>Water supply issue (2x)
Light failure (1x)</text>
  </threadedComment>
  <threadedComment ref="B13" dT="2024-09-16T11:01:47.80" personId="{1BBAD034-5808-462D-806B-1BA2A45BA830}" id="{05A29360-F19A-433D-9434-E35195181217}">
    <text>7 x ant infestation, &lt;5 air con problems, &lt;5 theatre temperature too hot, &lt;5 environment issues theatres</text>
  </threadedComment>
  <threadedComment ref="C13" dT="2024-09-16T11:02:30.31" personId="{1BBAD034-5808-462D-806B-1BA2A45BA830}" id="{75128AD6-B005-45EF-8229-D32C10BDC5C7}">
    <text xml:space="preserve">12 x electrical failure
</text>
  </threadedComment>
  <threadedComment ref="D13" dT="2024-09-16T11:03:05.48" personId="{1BBAD034-5808-462D-806B-1BA2A45BA830}" id="{BD87E82C-D302-42FB-BDB6-509A9F5A0476}">
    <text xml:space="preserve">8 x boiler problems at BMI, &lt;5 x theatre roof problems
</text>
  </threadedComment>
  <threadedComment ref="F13" dT="2024-09-16T11:04:34.95" personId="{1BBAD034-5808-462D-806B-1BA2A45BA830}" id="{8A8F2360-61B5-415E-B2F8-8280C69B85ED}">
    <text>5 x teahtre temp too hot, a least 1 theatre penetrating through roof</text>
  </threadedComment>
  <threadedComment ref="G13" dT="2024-10-25T11:30:54.09" personId="{1BBAD034-5808-462D-806B-1BA2A45BA830}" id="{EF050E9B-83A4-4B83-8F9F-BEEDCEE83215}">
    <text>All theatres were closed between 24th and 26th June as birds had entered roof space and debris displaced when roof tiles moved to investigate. (27x)</text>
  </threadedComment>
  <threadedComment ref="B14" dT="2024-10-29T15:46:38.68" personId="{1BBAD034-5808-462D-806B-1BA2A45BA830}" id="{119D976F-1E07-4366-8334-12425036C4BE}">
    <text>Heating/ventilation (22x)
Inappropriate disposal of waste (5x)
Medical gases (1x)
Persons trapped in the lift (1z)
Plumbing (3x)
Unsafe environment (safety, light, temp, noise) (35x)</text>
  </threadedComment>
  <threadedComment ref="C14" dT="2024-10-29T15:47:27.03" personId="{1BBAD034-5808-462D-806B-1BA2A45BA830}" id="{6966899D-E604-46F4-B08D-83A68E646553}">
    <text xml:space="preserve">Heating/ventilation (19x)
Inappropriate disposal of waste (1x)
Medical gases (1x)
Plumbing (2x)
Unsafe environment (49x)
</text>
  </threadedComment>
  <threadedComment ref="D14" dT="2024-10-29T15:48:28.75" personId="{1BBAD034-5808-462D-806B-1BA2A45BA830}" id="{C6936A42-24FB-4948-9374-9E8C1FF7EC1E}">
    <text>Heating/ventilation (23x)
Inappropriate disposal of waste (3x)
Medical gases (5x)
Plumbing (16x)
Trapped in lift without people (2x)
Unsafe environment (59x)</text>
  </threadedComment>
  <threadedComment ref="E14" dT="2024-10-29T15:49:38.66" personId="{1BBAD034-5808-462D-806B-1BA2A45BA830}" id="{FB3150AD-6FB2-4107-9C49-E8AA30F92118}">
    <text xml:space="preserve">Extraction (2x)
Heating/ventilation (27x)
Inappropriate disposal of waste (1x)
Medical gases (3x)
Plumbing (4x)
Unsafe environment (65x)
</text>
  </threadedComment>
  <threadedComment ref="F14" dT="2024-10-29T15:50:30.45" personId="{1BBAD034-5808-462D-806B-1BA2A45BA830}" id="{B3D0CE33-51E0-469B-AFC7-F78F6922FC99}">
    <text>Extraction (3x)
Heating/ventilation (56x)
Inappropriate disposal of waste (2x)
Medical gases (4x)
Plumbing (12x)
Trapped in lift without people (1x)
Unsafe environment (62x)</text>
  </threadedComment>
  <threadedComment ref="G14" dT="2024-10-29T15:51:19.71" personId="{1BBAD034-5808-462D-806B-1BA2A45BA830}" id="{CD181A02-59FF-4444-89E1-0E1EB1C7BC4D}">
    <text>Extraction (3x)
Heating/ventilation (30x)
Inappropriate disposal of waste (2x)
Medical gases (1x)
Persons trapped in lift (3x)
Plumbing (11x)
Trapped in lift without people (5x)
Unsafe environment (41x)</text>
  </threadedComment>
  <threadedComment ref="B15" dT="2024-10-19T15:53:34.80" personId="{1BBAD034-5808-462D-806B-1BA2A45BA830}" id="{6D6E4664-E9FA-4BAD-A1F9-E142952BF922}">
    <text xml:space="preserve">High temperatures in Orthopaedic Theatre (x2)
</text>
  </threadedComment>
  <threadedComment ref="E15" dT="2024-10-19T15:54:20.92" personId="{1BBAD034-5808-462D-806B-1BA2A45BA830}" id="{DEAA3694-914C-4D58-B79E-C4C70700F144}">
    <text xml:space="preserve">Ventilation not working and temperature too high in Ophthalmology Theatre (x1) 
</text>
  </threadedComment>
  <threadedComment ref="G15" dT="2024-10-19T15:54:48.41" personId="{1BBAD034-5808-462D-806B-1BA2A45BA830}" id="{70594912-4186-459E-8C2C-D5D51349586D}">
    <text xml:space="preserve">Strong smell of sewage due to sewage works being performed directly outside Ophthalmology theatre doors (x4)
Strong smell of sewage due to sewage works being performed directly outside Ophthalmology theatre doors (x2)
</text>
  </threadedComment>
  <threadedComment ref="A17" dT="2024-08-30T11:06:03.07" personId="{1BBAD034-5808-462D-806B-1BA2A45BA830}" id="{B86560C3-F063-4896-B121-9BF5DED1D7EE}">
    <text>It does not capture data on how incidents impact lost time or cancelled operations. But list of incidents as follows.</text>
  </threadedComment>
  <threadedComment ref="E17" dT="2024-10-24T13:14:46.21" personId="{1BBAD034-5808-462D-806B-1BA2A45BA830}" id="{A7E1F508-BEF6-416D-BF4F-D419CA2F871C}">
    <text>1: Pest ingress incident
2: Water ingress incident
3: Ventilation incident
4: Ventilation incident
5: Ventilation incident</text>
  </threadedComment>
  <threadedComment ref="F17" dT="2024-10-24T13:15:53.59" personId="{1BBAD034-5808-462D-806B-1BA2A45BA830}" id="{CCB0D785-61BB-4760-B61C-A43681C299F5}">
    <text xml:space="preserve">1: Lift incident
2: Ventilation incident
3: Ventilation incident
4: Ventilation incident
5: Ventilation incident
6: Ventilation incident
7: Ventilation incident
8: Ventilation incident
</text>
  </threadedComment>
  <threadedComment ref="G17" dT="2024-10-24T13:16:07.89" personId="{1BBAD034-5808-462D-806B-1BA2A45BA830}" id="{FBD2A2BD-0683-4D98-A374-C99F16E6FAA5}">
    <text>1: Ventilation incident
2: Operating bed incident
3: Lift incident</text>
  </threadedComment>
  <threadedComment ref="A19" dT="2024-10-24T13:01:27.47" personId="{1BBAD034-5808-462D-806B-1BA2A45BA830}" id="{D584FB04-EE91-4C63-96FA-ECB54105C836}">
    <text>there was one instance in this timeframe where planned/upkeep maintenance cancelled operations, but this was not included. Request asked for issues/failures.</text>
  </threadedComment>
  <threadedComment ref="H19" dT="2024-11-01T11:41:10.83" personId="{1BBAD034-5808-462D-806B-1BA2A45BA830}" id="{F3ACD77F-A3CF-4317-A02C-74C4740FD519}">
    <text>2 cancelled this year, but due to planned maintenance</text>
  </threadedComment>
  <threadedComment ref="B20" dT="2024-10-19T16:18:46.82" personId="{1BBAD034-5808-462D-806B-1BA2A45BA830}" id="{77E37B63-F593-469C-864C-17559F6CCA3F}">
    <text>Environmental failure in DTC Theatre 2 (BNHH) (4x)
Environmental failure DTC Endoscopy 2 (5x)
Environmental failure in DTC Theatre 3 (BNHH) (7x)
Environmental failure in AWMH Minor 2 at RHCH (26x)
Enviornmental failure in DTC Endoscopy 1 BNHH (21x)
Environmental failure in Main Theatres 5 in BNHH (1z)
Environmental failure in DTC Theatre 1 BNHH (15x)</text>
  </threadedComment>
  <threadedComment ref="C20" dT="2024-10-19T16:20:20.91" personId="{1BBAD034-5808-462D-806B-1BA2A45BA830}" id="{71B35163-71FB-4E38-8DC5-B9FF72FE3F7C}">
    <text>Environmental failure in DTC Theatre 4 at BNHH (3x)
Environmental failure in AWMH Minor 2 at RHCH (15x)
Environmental failure in AWMH Minor 1 at RHCH (4x)
Essential maintenance in Cardiac Yellow Lab at BNHH (1x)
Environmental failure in DTC Endoscopy 2 in BNHH (2x)</text>
  </threadedComment>
  <threadedComment ref="D20" dT="2024-10-19T16:21:05.60" personId="{1BBAD034-5808-462D-806B-1BA2A45BA830}" id="{E564E420-5774-4DB5-A4AE-64F99484EE25}">
    <text xml:space="preserve">Environmental failure in DTC Theatre 4 at BNHH (2x)
Environmental failure at Nightingale 3 at RHCH (1x)
</text>
  </threadedComment>
  <threadedComment ref="E20" dT="2024-10-19T16:33:42.57" personId="{1BBAD034-5808-462D-806B-1BA2A45BA830}" id="{5090D3CE-AEA7-4139-920E-E3AFC1DB9E32}">
    <text>Environmental failure in Main Theatres 5 at BNHH (2x)
Environmental failure in main theatres 4 at BNHH (2x)
Environmental failure at TCC3 at RHCH (2x)
Environmental failure in DTC Theatres 3 at BNHH (1x)
Environmental failure in DTC Theatre 1 at BNHH (2x)
Environmental failure in Main Theatres 3 in BNHH (1x)
Environmental failure in AWMH Minor 1 in RHCH (3x)</text>
  </threadedComment>
  <threadedComment ref="F20" dT="2024-10-19T16:35:48.16" personId="{1BBAD034-5808-462D-806B-1BA2A45BA830}" id="{A466D8A8-AB0C-4BA1-AAC4-D3867874EE9D}">
    <text>Environmental failure in Nightingale 5 in RHCH (5x)
Environmental fialure in AWMH Minor 1 (1x)
Environmental failure in Nightingale 1 in RHCH (2x)
Environmental failure in Healthcote A in RHCH (1x)
Environmental failure in DTC Theatre 3 in BNHH (1x)</text>
  </threadedComment>
  <threadedComment ref="G20" dT="2024-10-19T16:37:23.38" personId="{1BBAD034-5808-462D-806B-1BA2A45BA830}" id="{32C352AE-B249-4735-AC99-35E22C4AA0F8}">
    <text>Environmental failure in TCC3 in RHCH (1x)</text>
  </threadedComment>
  <threadedComment ref="B21" dT="2024-09-03T09:21:25.27" personId="{1BBAD034-5808-462D-806B-1BA2A45BA830}" id="{2188016A-34F0-4ED7-BCF5-0E2B26D1D8ED}">
    <text>(5/4) Power cut in Theatre 11 (1x urology) Theatre 10 (1xENT) Theatre 8 (1xEyes) Theatre 6 (1xT&amp;O) and Red D (1xT&amp;O)
(23/4) Temperature too high in Theatre 27 (3xEyes) and Theatre 26 (4xEyes)
(7/5) Temperature issue in trauma theatre Red D (1x)
(25/6) Theatre temperature too high in Theatre 11 (1xEyes moved next day)
(26/6) Temperature too high in Theatre 11 (1xEyes)
(9/7) Ventilation not working in Theatre 27 (5x) 
(23/7) Temperature too high in Red D (1x) and Theatre 8 (1x). 
(25/7) Theatre temperature too high in Red D (2x), Theatre 6 (2x) Theatre 2 (1x) and Theatre 10 (1x). Anaesthetic machine failued due to high temp in Theatre 19 (2x)
(26/7) Temperature too high, anaesthetic machine failure in Theatre 16 (2xGynae)</text>
  </threadedComment>
  <threadedComment ref="C21" dT="2024-09-03T09:21:39.45" personId="{1BBAD034-5808-462D-806B-1BA2A45BA830}" id="{2AC5959F-FFA2-40D4-9966-09512347D141}">
    <text>(20/1) Theatre too cold in Theatre 7 (1xPlastic Surgery)</text>
  </threadedComment>
  <threadedComment ref="D21" dT="2024-09-03T09:22:27.62" personId="{1BBAD034-5808-462D-806B-1BA2A45BA830}" id="{803BCD19-8EEE-440F-A0F5-28A244CDA17C}">
    <text xml:space="preserve">(27/5) Temperature too hot in Theatre D (1xT&amp;O)
(16/06) Temperature too high in Theatre 27 (5xEyes)
(19/7) Air flow failure in Red A (1xT&amp;O) 
(7/9) Temperature too high in Theatre 26 (4xEyes)
(16/12) No water supply in Theatre 20 (8xEyes) 
</text>
  </threadedComment>
  <threadedComment ref="E21" dT="2024-09-03T09:23:11.22" personId="{1BBAD034-5808-462D-806B-1BA2A45BA830}" id="{C6F2F979-5CA9-4748-95FA-896FDE405416}">
    <text xml:space="preserve">(19/7) Temperature too hot in Red C (1x) Red B (3x) and Theatre 7 (1x) 
(3/08) High humidity delayed start (1x) 
(12/12) Humidity in Red B (1x) and Red C (2x) </text>
  </threadedComment>
  <threadedComment ref="F21" dT="2024-09-03T09:29:49.66" personId="{1BBAD034-5808-462D-806B-1BA2A45BA830}" id="{80BF7A1D-CFD5-4FF1-AA63-30EB41A9A0E3}">
    <text>(17/1) High humidity in Red C (3xT&amp;O) 
(27/3) Theatre temperatures too low in Theatre 10 (3xUrology) and Theatre 11 (1xUrology)
(18/05) Lift broken so couldn’t get to Red A (1xT&amp;O)
(7/9) Temp too hot in Red B (1xOrtho)
(11/9) Ceiling leak in Theatre 16 (1xGynae)
(12/9) Reallocation to Theatre 2 due to leak in gynae theatres (3xGen Surgery)
(18/9) Environment issue in Theatre 11
(20/11) Theatre failure in Theatre 11 (3xUrology)
(14/12) No internet connection in Theatre 20 (4x) Theatre 9 (1x) Theatre 2 (3x) Red D (1x) Red C (1x) Red A (2x) 
(18/12) Power cut. Red A (1x) Red B (3x) Theatre 3 (5x) Theatre 6 (2x) Theatre 10 (4x) Theatre 11 (4x) 
(22/12) Power cut and generator did not kick in immediately in Theatre 2 (1x)</text>
  </threadedComment>
  <threadedComment ref="G21" dT="2024-10-19T15:39:37.97" personId="{1BBAD034-5808-462D-806B-1BA2A45BA830}" id="{4D607CD2-3986-4FC1-8FA1-BCA37688ECF0}">
    <text xml:space="preserve">(06/2) Air conditioning issue in Red D (1x)
(4/3) Air conditioning not working in Red B (1x)
(6/3) Low temperature in Theatre 26 (8x) and 27 (4x)
(14/3) Plant failure in Red B (1x)
(12/4) Red D theatre too warm (1x) 
(23/4) Air handling unit failed in Theatre 27 (5x) and 26 (2x)
(9/5) Theatre temperature in 26 (1x) </text>
  </threadedComment>
  <threadedComment ref="B24" dT="2024-10-25T11:32:10.69" personId="{1BBAD034-5808-462D-806B-1BA2A45BA830}" id="{39CB1A58-8BA2-476D-88F5-89FDD06DA69E}">
    <text xml:space="preserve">We do not hold data to a lower level relating to the reason operations were cancelled prior to 2020 due to changes in our incident reporting system. </text>
  </threadedComment>
  <threadedComment ref="C24" dT="2024-08-30T11:01:42.06" personId="{1BBAD034-5808-462D-806B-1BA2A45BA830}" id="{26940278-E7AE-4C5B-AAE2-18B371322BC2}">
    <text>DT2 electrical failure (1x)
ESUTH eletrical failure (1x)
ESUTH theatre unsuitable/temp too high (24x) 
SPTHA electrical failure (1x)
SPTHA theatre unsuitable/temperature too high (1x)
TEIGN electrical failure (11x)
TEIGN theatre unsuitable/temperature too high (10x)</text>
  </threadedComment>
  <threadedComment ref="D24" dT="2024-08-30T11:02:13.45" personId="{1BBAD034-5808-462D-806B-1BA2A45BA830}" id="{FDCDAD0A-2277-4D00-BAD4-2A07401E9D28}">
    <text xml:space="preserve">DT3 theatre unsuitable/temp too high (2x)
ESUTH electrical failure (4x)
ESUTH theatre unsuitable/temperature too high (50x)
TEIGN theatre unsuitabke/temp too high (2x)
TEIGN electrical failure (11x)
TH05 electrical failure (2x)
TH06 electrical failure (1x)
</text>
  </threadedComment>
  <threadedComment ref="E24" dT="2024-10-25T11:37:47.36" personId="{1BBAD034-5808-462D-806B-1BA2A45BA830}" id="{5B46E425-388F-4074-9987-C95F41FD2937}">
    <text xml:space="preserve">DT3 electrical failure (12x)
DT3 theatre unsuitable/temp too high (1x)
ESUTH electrical failure (3x)
ESUTH theatre unsuitable/temperautre too hgih (14x)
SPTHA electrical failure (2x)
SPTHA theatre unsuitable/temp too high (3x)
SPTHB theatre unsuitable/temp too high (1x)
SPTHB electrical failure (1x)
SPTHC theatre unsuitable/temp too high (3x)
</text>
  </threadedComment>
  <threadedComment ref="F24" dT="2024-10-25T11:38:23.16" personId="{1BBAD034-5808-462D-806B-1BA2A45BA830}" id="{0BAC1000-E2D9-4A49-AB87-A4382EEF09C0}">
    <text>DDS electrical failure (1x)
ESUTH electrical failure (1x)
SPTHC electrical failure (1x)
TEIGN electrical failure (3x)</text>
  </threadedComment>
  <threadedComment ref="G24" dT="2024-10-25T11:38:54.05" personId="{1BBAD034-5808-462D-806B-1BA2A45BA830}" id="{60832AE9-66D3-49ED-B000-6C6DE7A61CC5}">
    <text>DT3 theatre unsuitable/temp too high (1x)
SPTHB electrical failure (1x)
TEIGN electrical failure (6x)</text>
  </threadedComment>
  <threadedComment ref="B25" dT="2024-10-25T11:49:45.39" personId="{1BBAD034-5808-462D-806B-1BA2A45BA830}" id="{933E6BFF-EAD0-4B14-82B4-4F600367EE32}">
    <text>Temperature too low for children surgery, Hitchingbrooke (1x)</text>
  </threadedComment>
  <threadedComment ref="E25" dT="2024-10-25T11:53:46.50" personId="{1BBAD034-5808-462D-806B-1BA2A45BA830}" id="{E590E76E-3578-4D7F-857A-35D7A7109C28}">
    <text>Theatre temperature too high. Theatre chillers can’t cope during heatwave. (3x)</text>
  </threadedComment>
  <threadedComment ref="F25" dT="2024-10-25T11:54:34.86" personId="{1BBAD034-5808-462D-806B-1BA2A45BA830}" id="{4094A2CC-30B1-4386-AAFE-13D5AF189222}">
    <text>Theatre temperature too high. Air coolers had gone off due to power supply tripping during night. (1x)</text>
  </threadedComment>
  <threadedComment ref="G25" dT="2024-10-25T11:56:35.07" personId="{1BBAD034-5808-462D-806B-1BA2A45BA830}" id="{0268C1A1-0CDF-4364-9F9B-4A74819E362E}">
    <text>Leak coming from ceiling inside lamina flow. But no patients cancelled as transferred to other theatres.</text>
  </threadedComment>
  <threadedComment ref="D26" dT="2024-10-24T13:05:01.24" personId="{1BBAD034-5808-462D-806B-1BA2A45BA830}" id="{3284A2D3-CE16-447D-B1BC-8D10CF771BE7}">
    <text>Low temperature in theatre, related to energy centre. (x1)</text>
  </threadedComment>
  <threadedComment ref="E26" dT="2024-10-24T13:05:25.83" personId="{1BBAD034-5808-462D-806B-1BA2A45BA830}" id="{2005D1F5-E028-4A4F-8C59-B9CA7784AE18}">
    <text xml:space="preserve">One incident where there was delay in transferring patient for emergency caesarean due to leaking roof, but no adverse outcome. </text>
  </threadedComment>
  <threadedComment ref="A27" dT="2024-10-24T15:36:37.95" personId="{1BBAD034-5808-462D-806B-1BA2A45BA830}" id="{1AB4C9AA-50DF-4AB3-B706-138842086FD8}">
    <text>Unable to accurately report on the short notice cancellations due to estates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8B72-B17A-4930-A1E6-39CD9BB098BC}">
  <dimension ref="A1:BD169"/>
  <sheetViews>
    <sheetView tabSelected="1" topLeftCell="A15" workbookViewId="0">
      <selection activeCell="H13" sqref="H13"/>
    </sheetView>
  </sheetViews>
  <sheetFormatPr defaultColWidth="8.7265625" defaultRowHeight="14.5" x14ac:dyDescent="0.35"/>
  <cols>
    <col min="1" max="1" width="39.1796875" style="1" bestFit="1" customWidth="1"/>
    <col min="2" max="2" width="12.26953125" style="31" bestFit="1" customWidth="1"/>
    <col min="3" max="4" width="12.54296875" style="31" bestFit="1" customWidth="1"/>
    <col min="5" max="5" width="13.08984375" style="12" bestFit="1" customWidth="1"/>
    <col min="6" max="7" width="12.54296875" style="12" bestFit="1" customWidth="1"/>
    <col min="8" max="8" width="14.90625" style="32" bestFit="1" customWidth="1"/>
    <col min="9" max="9" width="10.81640625" style="1" customWidth="1"/>
    <col min="10" max="16384" width="8.7265625" style="1"/>
  </cols>
  <sheetData>
    <row r="1" spans="1:56" ht="14.15" customHeight="1" x14ac:dyDescent="0.35">
      <c r="B1" s="2">
        <v>2019</v>
      </c>
      <c r="C1" s="2">
        <v>2020</v>
      </c>
      <c r="D1" s="3">
        <v>2021</v>
      </c>
      <c r="E1" s="3">
        <v>2022</v>
      </c>
      <c r="F1" s="4">
        <v>2023</v>
      </c>
      <c r="G1" s="4">
        <v>2024</v>
      </c>
      <c r="H1" s="3" t="s">
        <v>0</v>
      </c>
    </row>
    <row r="2" spans="1:56" ht="14.15" customHeight="1" x14ac:dyDescent="0.35">
      <c r="A2" s="5" t="s">
        <v>1</v>
      </c>
      <c r="B2" s="5" t="s">
        <v>2</v>
      </c>
      <c r="C2" s="5" t="s">
        <v>3</v>
      </c>
      <c r="D2" s="6" t="s">
        <v>3</v>
      </c>
      <c r="E2" s="6" t="s">
        <v>4</v>
      </c>
      <c r="F2" s="7" t="s">
        <v>3</v>
      </c>
      <c r="G2" s="7" t="s">
        <v>3</v>
      </c>
      <c r="H2" s="6" t="s">
        <v>3</v>
      </c>
      <c r="I2" s="7" t="s">
        <v>5</v>
      </c>
    </row>
    <row r="3" spans="1:56" ht="14.15" customHeight="1" x14ac:dyDescent="0.35">
      <c r="A3" s="8" t="s">
        <v>6</v>
      </c>
      <c r="B3" s="9" t="s">
        <v>7</v>
      </c>
      <c r="C3" s="9" t="s">
        <v>7</v>
      </c>
      <c r="D3" s="9" t="s">
        <v>7</v>
      </c>
      <c r="E3" s="10" t="s">
        <v>7</v>
      </c>
      <c r="F3" s="11">
        <v>2</v>
      </c>
      <c r="G3" s="12">
        <f>1+5+2+6+4+5+2+5+6+14+10+2+10+14+12+7+7+6+10+7+7+7+1+5+1+7+7+6+10+14+15+1+21+12+14+14+7+5</f>
        <v>289</v>
      </c>
      <c r="H3" s="13">
        <f>SUBTOTAL(9,B3:G3)</f>
        <v>291</v>
      </c>
      <c r="I3" s="14">
        <v>45505</v>
      </c>
    </row>
    <row r="4" spans="1:56" ht="14.15" customHeight="1" x14ac:dyDescent="0.35">
      <c r="A4" s="8" t="s">
        <v>8</v>
      </c>
      <c r="B4" s="9" t="s">
        <v>7</v>
      </c>
      <c r="C4" s="9" t="s">
        <v>7</v>
      </c>
      <c r="D4" s="9" t="s">
        <v>7</v>
      </c>
      <c r="E4" s="10" t="s">
        <v>7</v>
      </c>
      <c r="F4" s="11" t="s">
        <v>7</v>
      </c>
      <c r="G4" s="11" t="s">
        <v>7</v>
      </c>
      <c r="H4" s="13" t="s">
        <v>7</v>
      </c>
      <c r="I4" s="11" t="s">
        <v>7</v>
      </c>
    </row>
    <row r="5" spans="1:56" s="16" customFormat="1" ht="14.15" customHeight="1" x14ac:dyDescent="0.35">
      <c r="A5" s="8" t="s">
        <v>9</v>
      </c>
      <c r="B5" s="9">
        <v>0</v>
      </c>
      <c r="C5" s="9">
        <v>0</v>
      </c>
      <c r="D5" s="9">
        <v>0</v>
      </c>
      <c r="E5" s="10">
        <v>0</v>
      </c>
      <c r="F5" s="10">
        <v>0</v>
      </c>
      <c r="G5" s="10">
        <v>0</v>
      </c>
      <c r="H5" s="13">
        <f t="shared" ref="H5" si="0">SUBTOTAL(9,B5:G5)</f>
        <v>0</v>
      </c>
      <c r="I5" s="15">
        <v>45474</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ht="14.15" customHeight="1" x14ac:dyDescent="0.35">
      <c r="A6" s="8" t="s">
        <v>10</v>
      </c>
      <c r="B6" s="9">
        <v>0</v>
      </c>
      <c r="C6" s="9">
        <v>0</v>
      </c>
      <c r="D6" s="9">
        <v>4</v>
      </c>
      <c r="E6" s="10">
        <v>1</v>
      </c>
      <c r="F6" s="10">
        <v>0</v>
      </c>
      <c r="G6" s="10">
        <v>36</v>
      </c>
      <c r="H6" s="13">
        <f t="shared" ref="H6:H11" si="1">SUBTOTAL(9,G6,F6,E6,D6,C6,B6)</f>
        <v>41</v>
      </c>
      <c r="I6" s="14" t="s">
        <v>11</v>
      </c>
    </row>
    <row r="7" spans="1:56" s="16" customFormat="1" ht="14.15" customHeight="1" x14ac:dyDescent="0.35">
      <c r="A7" s="8" t="s">
        <v>12</v>
      </c>
      <c r="B7" s="9">
        <v>68</v>
      </c>
      <c r="C7" s="9">
        <v>24</v>
      </c>
      <c r="D7" s="9">
        <v>55</v>
      </c>
      <c r="E7" s="10">
        <v>167</v>
      </c>
      <c r="F7" s="10">
        <v>181</v>
      </c>
      <c r="G7" s="10">
        <v>98</v>
      </c>
      <c r="H7" s="13">
        <f t="shared" si="1"/>
        <v>593</v>
      </c>
      <c r="I7" s="17">
        <v>45536</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s="16" customFormat="1" ht="14.15" customHeight="1" x14ac:dyDescent="0.35">
      <c r="A8" s="8" t="s">
        <v>13</v>
      </c>
      <c r="B8" s="9">
        <v>0</v>
      </c>
      <c r="C8" s="9">
        <v>2</v>
      </c>
      <c r="D8" s="9">
        <v>0</v>
      </c>
      <c r="E8" s="10">
        <v>1</v>
      </c>
      <c r="F8" s="10">
        <v>7</v>
      </c>
      <c r="G8" s="11">
        <v>0</v>
      </c>
      <c r="H8" s="13">
        <f t="shared" si="1"/>
        <v>10</v>
      </c>
      <c r="I8" s="14">
        <v>45536</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ht="14.15" customHeight="1" x14ac:dyDescent="0.35">
      <c r="A9" s="8" t="s">
        <v>14</v>
      </c>
      <c r="B9" s="9">
        <v>21</v>
      </c>
      <c r="C9" s="9">
        <f>13+6</f>
        <v>19</v>
      </c>
      <c r="D9" s="9">
        <v>2</v>
      </c>
      <c r="E9" s="11">
        <v>23</v>
      </c>
      <c r="F9" s="11">
        <v>32</v>
      </c>
      <c r="G9" s="11">
        <v>23</v>
      </c>
      <c r="H9" s="13">
        <f t="shared" si="1"/>
        <v>120</v>
      </c>
      <c r="I9" s="14">
        <v>45536</v>
      </c>
    </row>
    <row r="10" spans="1:56" s="16" customFormat="1" ht="14.15" customHeight="1" x14ac:dyDescent="0.35">
      <c r="A10" s="8" t="s">
        <v>15</v>
      </c>
      <c r="B10" s="9">
        <v>21</v>
      </c>
      <c r="C10" s="9">
        <v>10</v>
      </c>
      <c r="D10" s="9">
        <v>2</v>
      </c>
      <c r="E10" s="10">
        <v>30</v>
      </c>
      <c r="F10" s="10">
        <v>13</v>
      </c>
      <c r="G10" s="10">
        <v>68</v>
      </c>
      <c r="H10" s="13">
        <f t="shared" si="1"/>
        <v>144</v>
      </c>
      <c r="I10" s="14">
        <v>45474</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s="16" customFormat="1" ht="14.15" customHeight="1" x14ac:dyDescent="0.35">
      <c r="A11" s="8" t="s">
        <v>16</v>
      </c>
      <c r="B11" s="9" t="s">
        <v>17</v>
      </c>
      <c r="C11" s="9" t="s">
        <v>17</v>
      </c>
      <c r="D11" s="9" t="s">
        <v>17</v>
      </c>
      <c r="E11" s="11">
        <v>0</v>
      </c>
      <c r="F11" s="11">
        <v>0</v>
      </c>
      <c r="G11" s="11">
        <v>0</v>
      </c>
      <c r="H11" s="13">
        <f t="shared" si="1"/>
        <v>0</v>
      </c>
      <c r="I11" s="14">
        <v>45505</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ht="14.15" customHeight="1" x14ac:dyDescent="0.35">
      <c r="A12" s="8" t="s">
        <v>18</v>
      </c>
      <c r="B12" s="9" t="s">
        <v>19</v>
      </c>
      <c r="C12" s="9">
        <v>7</v>
      </c>
      <c r="D12" s="9">
        <v>13</v>
      </c>
      <c r="E12" s="10">
        <v>0</v>
      </c>
      <c r="F12" s="10">
        <v>11</v>
      </c>
      <c r="G12" s="10">
        <v>3</v>
      </c>
      <c r="H12" s="18">
        <f>SUM(C12:G12)</f>
        <v>34</v>
      </c>
      <c r="I12" s="14">
        <v>45474</v>
      </c>
    </row>
    <row r="13" spans="1:56" ht="14.15" customHeight="1" x14ac:dyDescent="0.35">
      <c r="A13" s="8" t="s">
        <v>20</v>
      </c>
      <c r="B13" s="9" t="s">
        <v>21</v>
      </c>
      <c r="C13" s="9">
        <v>12</v>
      </c>
      <c r="D13" s="9" t="s">
        <v>22</v>
      </c>
      <c r="E13" s="10" t="s">
        <v>23</v>
      </c>
      <c r="F13" s="10" t="s">
        <v>24</v>
      </c>
      <c r="G13" s="11">
        <v>27</v>
      </c>
      <c r="H13" s="13">
        <f>SUBTOTAL(9,G13,F13,E13,D13,C13,B13)</f>
        <v>39</v>
      </c>
      <c r="I13" s="14">
        <v>45474</v>
      </c>
    </row>
    <row r="14" spans="1:56" ht="14.15" customHeight="1" x14ac:dyDescent="0.35">
      <c r="A14" s="8" t="s">
        <v>25</v>
      </c>
      <c r="B14" s="9">
        <v>67</v>
      </c>
      <c r="C14" s="9">
        <v>72</v>
      </c>
      <c r="D14" s="9">
        <v>108</v>
      </c>
      <c r="E14" s="10">
        <v>102</v>
      </c>
      <c r="F14" s="10">
        <v>140</v>
      </c>
      <c r="G14" s="10">
        <v>96</v>
      </c>
      <c r="H14" s="13">
        <f>SUM(B14:G14)</f>
        <v>585</v>
      </c>
      <c r="I14" s="10" t="s">
        <v>26</v>
      </c>
    </row>
    <row r="15" spans="1:56" ht="14.15" customHeight="1" x14ac:dyDescent="0.35">
      <c r="A15" s="8" t="s">
        <v>27</v>
      </c>
      <c r="B15" s="9">
        <v>2</v>
      </c>
      <c r="C15" s="9">
        <v>0</v>
      </c>
      <c r="D15" s="9">
        <v>0</v>
      </c>
      <c r="E15" s="10">
        <v>1</v>
      </c>
      <c r="F15" s="10">
        <v>0</v>
      </c>
      <c r="G15" s="10">
        <v>6</v>
      </c>
      <c r="H15" s="13">
        <f>SUBTOTAL(9,G15,F15,E15,D15,C15,B15)</f>
        <v>9</v>
      </c>
      <c r="I15" s="14">
        <v>45505</v>
      </c>
    </row>
    <row r="16" spans="1:56" ht="14.15" customHeight="1" x14ac:dyDescent="0.35">
      <c r="A16" s="8" t="s">
        <v>28</v>
      </c>
      <c r="B16" s="9" t="s">
        <v>26</v>
      </c>
      <c r="C16" s="9" t="s">
        <v>26</v>
      </c>
      <c r="D16" s="9" t="s">
        <v>26</v>
      </c>
      <c r="E16" s="10" t="s">
        <v>26</v>
      </c>
      <c r="F16" s="10" t="s">
        <v>26</v>
      </c>
      <c r="G16" s="10" t="s">
        <v>26</v>
      </c>
      <c r="H16" s="13" t="s">
        <v>29</v>
      </c>
      <c r="I16" s="10" t="s">
        <v>26</v>
      </c>
    </row>
    <row r="17" spans="1:56" s="16" customFormat="1" ht="14.15" customHeight="1" x14ac:dyDescent="0.35">
      <c r="A17" s="8" t="s">
        <v>30</v>
      </c>
      <c r="B17" s="9" t="s">
        <v>19</v>
      </c>
      <c r="C17" s="9" t="s">
        <v>19</v>
      </c>
      <c r="D17" s="9" t="s">
        <v>19</v>
      </c>
      <c r="E17" s="10" t="s">
        <v>19</v>
      </c>
      <c r="F17" s="10" t="s">
        <v>19</v>
      </c>
      <c r="G17" s="10" t="s">
        <v>19</v>
      </c>
      <c r="H17" s="13" t="s">
        <v>19</v>
      </c>
      <c r="I17" s="17">
        <v>45505</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ht="14.15" customHeight="1" x14ac:dyDescent="0.35">
      <c r="A18" s="8" t="s">
        <v>31</v>
      </c>
      <c r="B18" s="19" t="s">
        <v>26</v>
      </c>
      <c r="C18" s="19" t="s">
        <v>26</v>
      </c>
      <c r="D18" s="19" t="s">
        <v>26</v>
      </c>
      <c r="E18" s="20" t="s">
        <v>26</v>
      </c>
      <c r="F18" s="20" t="s">
        <v>26</v>
      </c>
      <c r="G18" s="20" t="s">
        <v>26</v>
      </c>
      <c r="H18" s="13" t="s">
        <v>29</v>
      </c>
      <c r="I18" s="20" t="s">
        <v>26</v>
      </c>
    </row>
    <row r="19" spans="1:56" ht="14.15" customHeight="1" x14ac:dyDescent="0.35">
      <c r="A19" s="8" t="s">
        <v>32</v>
      </c>
      <c r="B19" s="9">
        <v>0</v>
      </c>
      <c r="C19" s="9">
        <v>0</v>
      </c>
      <c r="D19" s="9">
        <v>0</v>
      </c>
      <c r="E19" s="10">
        <v>0</v>
      </c>
      <c r="F19" s="10">
        <v>0</v>
      </c>
      <c r="G19" s="10">
        <v>0</v>
      </c>
      <c r="H19" s="13">
        <f>SUBTOTAL(9,G19,F19,E19,D19,C19,B19)</f>
        <v>0</v>
      </c>
      <c r="I19" s="14">
        <v>45474</v>
      </c>
    </row>
    <row r="20" spans="1:56" s="16" customFormat="1" ht="14.15" customHeight="1" x14ac:dyDescent="0.35">
      <c r="A20" s="8" t="s">
        <v>33</v>
      </c>
      <c r="B20" s="9">
        <f>4+5+7+26+21+1+15</f>
        <v>79</v>
      </c>
      <c r="C20" s="9">
        <f>3+15+4+1+2</f>
        <v>25</v>
      </c>
      <c r="D20" s="9">
        <v>3</v>
      </c>
      <c r="E20" s="11">
        <v>13</v>
      </c>
      <c r="F20" s="11">
        <v>15</v>
      </c>
      <c r="G20" s="11">
        <v>1</v>
      </c>
      <c r="H20" s="13">
        <f>SUBTOTAL(9,G20,F20,E20,D20,C20,B20)</f>
        <v>136</v>
      </c>
      <c r="I20" s="14">
        <v>45505</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s="16" customFormat="1" ht="14.15" customHeight="1" x14ac:dyDescent="0.35">
      <c r="A21" s="8" t="s">
        <v>34</v>
      </c>
      <c r="B21" s="9">
        <v>33</v>
      </c>
      <c r="C21" s="9">
        <v>1</v>
      </c>
      <c r="D21" s="9">
        <v>19</v>
      </c>
      <c r="E21" s="11">
        <v>8</v>
      </c>
      <c r="F21" s="11">
        <v>50</v>
      </c>
      <c r="G21" s="11">
        <v>26</v>
      </c>
      <c r="H21" s="13">
        <f>SUBTOTAL(9,G21,F21,E21,D21,C21,B21)</f>
        <v>137</v>
      </c>
      <c r="I21" s="14">
        <v>45505</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ht="14.15" customHeight="1" x14ac:dyDescent="0.35">
      <c r="A22" s="8" t="s">
        <v>35</v>
      </c>
      <c r="B22" s="19" t="s">
        <v>26</v>
      </c>
      <c r="C22" s="19" t="s">
        <v>26</v>
      </c>
      <c r="D22" s="19" t="s">
        <v>26</v>
      </c>
      <c r="E22" s="20" t="s">
        <v>26</v>
      </c>
      <c r="F22" s="20" t="s">
        <v>26</v>
      </c>
      <c r="G22" s="20" t="s">
        <v>26</v>
      </c>
      <c r="H22" s="13" t="s">
        <v>29</v>
      </c>
      <c r="I22" s="20" t="s">
        <v>26</v>
      </c>
    </row>
    <row r="23" spans="1:56" ht="14.15" customHeight="1" x14ac:dyDescent="0.35">
      <c r="A23" s="8" t="s">
        <v>36</v>
      </c>
      <c r="B23" s="9" t="s">
        <v>7</v>
      </c>
      <c r="C23" s="9" t="s">
        <v>7</v>
      </c>
      <c r="D23" s="9" t="s">
        <v>7</v>
      </c>
      <c r="E23" s="10" t="s">
        <v>7</v>
      </c>
      <c r="F23" s="10" t="s">
        <v>7</v>
      </c>
      <c r="G23" s="10" t="s">
        <v>7</v>
      </c>
      <c r="H23" s="13" t="s">
        <v>29</v>
      </c>
      <c r="I23" s="10" t="s">
        <v>7</v>
      </c>
    </row>
    <row r="24" spans="1:56" ht="14.15" customHeight="1" x14ac:dyDescent="0.35">
      <c r="A24" s="8" t="s">
        <v>37</v>
      </c>
      <c r="B24" s="21">
        <v>6</v>
      </c>
      <c r="C24" s="9">
        <v>50</v>
      </c>
      <c r="D24" s="9">
        <v>72</v>
      </c>
      <c r="E24" s="10">
        <v>40</v>
      </c>
      <c r="F24" s="11">
        <v>6</v>
      </c>
      <c r="G24" s="11">
        <v>8</v>
      </c>
      <c r="H24" s="13">
        <f>SUBTOTAL(9,G24,F24,E24,D24,C24,B24)</f>
        <v>182</v>
      </c>
      <c r="I24" s="14">
        <v>45505</v>
      </c>
    </row>
    <row r="25" spans="1:56" ht="14.15" customHeight="1" x14ac:dyDescent="0.35">
      <c r="A25" s="8" t="s">
        <v>38</v>
      </c>
      <c r="B25" s="9">
        <v>1</v>
      </c>
      <c r="C25" s="9">
        <v>0</v>
      </c>
      <c r="D25" s="9">
        <v>0</v>
      </c>
      <c r="E25" s="11">
        <v>3</v>
      </c>
      <c r="F25" s="11">
        <v>1</v>
      </c>
      <c r="G25" s="11">
        <v>0</v>
      </c>
      <c r="H25" s="13">
        <f>SUBTOTAL(9,G25,F25,E25,D25,C25,B25)</f>
        <v>5</v>
      </c>
      <c r="I25" s="14">
        <v>45505</v>
      </c>
    </row>
    <row r="26" spans="1:56" s="16" customFormat="1" ht="14.15" customHeight="1" x14ac:dyDescent="0.35">
      <c r="A26" s="8" t="s">
        <v>39</v>
      </c>
      <c r="B26" s="9">
        <v>0</v>
      </c>
      <c r="C26" s="9">
        <v>0</v>
      </c>
      <c r="D26" s="9">
        <v>1</v>
      </c>
      <c r="E26" s="10">
        <v>0</v>
      </c>
      <c r="F26" s="10">
        <v>0</v>
      </c>
      <c r="G26" s="10">
        <v>0</v>
      </c>
      <c r="H26" s="13">
        <f>SUBTOTAL(9,G26,F26,E26,D26,C26,B26)</f>
        <v>1</v>
      </c>
      <c r="I26" s="17">
        <v>45505</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ht="14.15" customHeight="1" x14ac:dyDescent="0.35">
      <c r="A27" s="8" t="s">
        <v>40</v>
      </c>
      <c r="B27" s="9" t="s">
        <v>7</v>
      </c>
      <c r="C27" s="9" t="s">
        <v>7</v>
      </c>
      <c r="D27" s="9" t="s">
        <v>7</v>
      </c>
      <c r="E27" s="10" t="s">
        <v>7</v>
      </c>
      <c r="F27" s="10" t="s">
        <v>7</v>
      </c>
      <c r="G27" s="10" t="s">
        <v>7</v>
      </c>
      <c r="H27" s="13" t="s">
        <v>29</v>
      </c>
      <c r="I27" s="10" t="s">
        <v>7</v>
      </c>
    </row>
    <row r="28" spans="1:56" ht="14.15" customHeight="1" x14ac:dyDescent="0.35">
      <c r="A28" s="8" t="s">
        <v>41</v>
      </c>
      <c r="B28" s="9">
        <v>0</v>
      </c>
      <c r="C28" s="9">
        <v>0</v>
      </c>
      <c r="D28" s="9">
        <v>0</v>
      </c>
      <c r="E28" s="11">
        <v>0</v>
      </c>
      <c r="F28" s="11">
        <v>0</v>
      </c>
      <c r="G28" s="11">
        <v>0</v>
      </c>
      <c r="H28" s="13">
        <f>SUBTOTAL(9,G28,F28,E28,D28,C28,B28)</f>
        <v>0</v>
      </c>
      <c r="I28" s="14">
        <v>45474</v>
      </c>
    </row>
    <row r="29" spans="1:56" s="16" customFormat="1" ht="14.15" customHeight="1" x14ac:dyDescent="0.35">
      <c r="A29" s="8" t="s">
        <v>42</v>
      </c>
      <c r="B29" s="9">
        <v>0</v>
      </c>
      <c r="C29" s="9">
        <v>0</v>
      </c>
      <c r="D29" s="9">
        <v>0</v>
      </c>
      <c r="E29" s="10">
        <v>0</v>
      </c>
      <c r="F29" s="10">
        <v>0</v>
      </c>
      <c r="G29" s="10">
        <v>0</v>
      </c>
      <c r="H29" s="13">
        <f>SUBTOTAL(9,G29,F29,E29,D29,C29,B29)</f>
        <v>0</v>
      </c>
      <c r="I29" s="22">
        <v>45474</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ht="14.15" customHeight="1" x14ac:dyDescent="0.35">
      <c r="A30" s="23" t="s">
        <v>43</v>
      </c>
      <c r="B30" s="24">
        <f t="shared" ref="B30:F30" si="2">SUM(B3:B29)</f>
        <v>298</v>
      </c>
      <c r="C30" s="24">
        <f t="shared" si="2"/>
        <v>222</v>
      </c>
      <c r="D30" s="25">
        <f t="shared" si="2"/>
        <v>279</v>
      </c>
      <c r="E30" s="25">
        <f t="shared" si="2"/>
        <v>389</v>
      </c>
      <c r="F30" s="26">
        <f t="shared" si="2"/>
        <v>458</v>
      </c>
      <c r="G30" s="26">
        <f>SUM(G3:G29)</f>
        <v>681</v>
      </c>
      <c r="H30" s="25">
        <f>SUM(B30,C30,D30,E30,F30,G30)</f>
        <v>2327</v>
      </c>
    </row>
    <row r="31" spans="1:56" ht="14.15" customHeight="1" x14ac:dyDescent="0.35">
      <c r="A31" s="27" t="s">
        <v>44</v>
      </c>
      <c r="B31" s="28">
        <f>B30-B25-10</f>
        <v>287</v>
      </c>
      <c r="C31" s="28">
        <f>C30-12</f>
        <v>210</v>
      </c>
      <c r="D31" s="28">
        <f>D30-D26-9</f>
        <v>269</v>
      </c>
      <c r="E31" s="29">
        <f>E30-E25-15</f>
        <v>371</v>
      </c>
      <c r="F31" s="29">
        <f>F30-F25-6</f>
        <v>451</v>
      </c>
      <c r="G31" s="29">
        <f>G30-G13</f>
        <v>654</v>
      </c>
      <c r="H31" s="30">
        <f>SUM(B31:G31)</f>
        <v>2242</v>
      </c>
    </row>
    <row r="32" spans="1:56" ht="14.15" customHeight="1" x14ac:dyDescent="0.35">
      <c r="A32" s="8"/>
      <c r="B32" s="1"/>
      <c r="C32" s="1"/>
      <c r="D32" s="1"/>
      <c r="E32" s="1"/>
      <c r="F32" s="1"/>
      <c r="G32" s="1"/>
      <c r="H32" s="1"/>
    </row>
    <row r="33" s="1" customFormat="1" ht="14.15" customHeight="1" x14ac:dyDescent="0.35"/>
    <row r="34" s="1" customFormat="1" ht="14.15" customHeight="1" x14ac:dyDescent="0.35"/>
    <row r="35" s="1" customFormat="1" ht="14.15" customHeight="1" x14ac:dyDescent="0.35"/>
    <row r="36" s="1" customFormat="1" ht="14.15" customHeight="1" x14ac:dyDescent="0.35"/>
    <row r="37" s="1" customFormat="1" ht="14.15" customHeight="1" x14ac:dyDescent="0.35"/>
    <row r="38" s="1" customFormat="1" ht="14.15" customHeight="1" x14ac:dyDescent="0.35"/>
    <row r="39" s="1" customFormat="1" ht="14.15" customHeight="1" x14ac:dyDescent="0.35"/>
    <row r="40" s="1" customFormat="1" ht="14.15" customHeight="1" x14ac:dyDescent="0.35"/>
    <row r="41" s="1" customFormat="1" ht="14.15" customHeight="1" x14ac:dyDescent="0.35"/>
    <row r="42" s="1" customFormat="1" ht="14.15" customHeight="1" x14ac:dyDescent="0.35"/>
    <row r="43" s="1" customFormat="1" ht="14.15" customHeight="1" x14ac:dyDescent="0.35"/>
    <row r="44" s="1" customFormat="1" ht="14.15" customHeight="1" x14ac:dyDescent="0.35"/>
    <row r="45" s="1" customFormat="1" ht="14.15" customHeight="1" x14ac:dyDescent="0.35"/>
    <row r="46" s="1" customFormat="1" ht="14.15" customHeight="1" x14ac:dyDescent="0.35"/>
    <row r="47" s="1" customFormat="1" ht="14.15" customHeight="1" x14ac:dyDescent="0.35"/>
    <row r="48" s="1" customFormat="1" ht="14.15" customHeight="1" x14ac:dyDescent="0.35"/>
    <row r="49" s="1" customFormat="1" ht="14.15" customHeight="1" x14ac:dyDescent="0.35"/>
    <row r="50" s="1" customFormat="1" ht="14.15" customHeight="1" x14ac:dyDescent="0.35"/>
    <row r="51" s="1" customFormat="1" ht="14.15" customHeight="1" x14ac:dyDescent="0.35"/>
    <row r="52" s="1" customFormat="1" ht="14.15" customHeight="1" x14ac:dyDescent="0.35"/>
    <row r="53" s="1" customFormat="1" ht="14.15" customHeight="1" x14ac:dyDescent="0.35"/>
    <row r="54" s="1" customFormat="1" ht="14.15" customHeight="1" x14ac:dyDescent="0.35"/>
    <row r="55" s="1" customFormat="1" ht="14.15" customHeight="1" x14ac:dyDescent="0.35"/>
    <row r="56" s="1" customFormat="1" ht="14.15" customHeight="1" x14ac:dyDescent="0.35"/>
    <row r="57" s="1" customFormat="1" ht="14.15" customHeight="1" x14ac:dyDescent="0.35"/>
    <row r="58" s="1" customFormat="1" ht="14.15" customHeight="1" x14ac:dyDescent="0.35"/>
    <row r="59" s="1" customFormat="1" ht="14.15" customHeight="1" x14ac:dyDescent="0.35"/>
    <row r="60" s="1" customFormat="1" ht="14.15" customHeight="1" x14ac:dyDescent="0.35"/>
    <row r="61" s="1" customFormat="1" ht="14.15" customHeight="1" x14ac:dyDescent="0.35"/>
    <row r="62" s="1" customFormat="1" ht="14.15" customHeight="1" x14ac:dyDescent="0.35"/>
    <row r="63" s="1" customFormat="1" ht="14.15" customHeight="1" x14ac:dyDescent="0.35"/>
    <row r="64" s="1" customFormat="1" ht="14.15" customHeight="1" x14ac:dyDescent="0.35"/>
    <row r="65" s="1" customFormat="1" ht="14.15" customHeight="1" x14ac:dyDescent="0.35"/>
    <row r="66" s="1" customFormat="1" ht="14.15" customHeight="1" x14ac:dyDescent="0.35"/>
    <row r="67" s="1" customFormat="1" ht="14.15" customHeight="1" x14ac:dyDescent="0.35"/>
    <row r="68" s="1" customFormat="1" ht="14.15" customHeight="1" x14ac:dyDescent="0.35"/>
    <row r="69" s="1" customFormat="1" ht="14.15" customHeight="1" x14ac:dyDescent="0.35"/>
    <row r="70" s="1" customFormat="1" ht="14.15" customHeight="1" x14ac:dyDescent="0.35"/>
    <row r="71" s="1" customFormat="1" ht="14.15" customHeight="1" x14ac:dyDescent="0.35"/>
    <row r="72" s="1" customFormat="1" ht="14.15" customHeight="1" x14ac:dyDescent="0.35"/>
    <row r="73" s="1" customFormat="1" ht="14.15" customHeight="1" x14ac:dyDescent="0.35"/>
    <row r="74" s="1" customFormat="1" ht="14.15" customHeight="1" x14ac:dyDescent="0.35"/>
    <row r="75" s="1" customFormat="1" ht="14.15" customHeight="1" x14ac:dyDescent="0.35"/>
    <row r="76" s="1" customFormat="1" ht="14.15" customHeight="1" x14ac:dyDescent="0.35"/>
    <row r="77" s="1" customFormat="1" ht="14.15" customHeight="1" x14ac:dyDescent="0.35"/>
    <row r="78" s="1" customFormat="1" ht="14.15" customHeight="1" x14ac:dyDescent="0.35"/>
    <row r="79" s="1" customFormat="1" ht="14.15" customHeight="1" x14ac:dyDescent="0.35"/>
    <row r="80" s="1" customFormat="1" ht="14.15" customHeight="1" x14ac:dyDescent="0.35"/>
    <row r="81" s="1" customFormat="1" ht="14.15" customHeight="1" x14ac:dyDescent="0.35"/>
    <row r="82" s="1" customFormat="1" ht="14.15" customHeight="1" x14ac:dyDescent="0.35"/>
    <row r="83" s="1" customFormat="1" ht="14.15" customHeight="1" x14ac:dyDescent="0.35"/>
    <row r="84" s="1" customFormat="1" ht="14.15" customHeight="1" x14ac:dyDescent="0.35"/>
    <row r="85" s="1" customFormat="1" ht="14.15" customHeight="1" x14ac:dyDescent="0.35"/>
    <row r="86" s="1" customFormat="1" ht="14.15" customHeight="1" x14ac:dyDescent="0.35"/>
    <row r="87" s="1" customFormat="1" ht="14.15" customHeight="1" x14ac:dyDescent="0.35"/>
    <row r="88" s="1" customFormat="1" ht="14.15" customHeight="1" x14ac:dyDescent="0.35"/>
    <row r="89" s="1" customFormat="1" ht="14.15" customHeight="1" x14ac:dyDescent="0.35"/>
    <row r="90" s="1" customFormat="1" ht="14.15" customHeight="1" x14ac:dyDescent="0.35"/>
    <row r="91" s="1" customFormat="1" ht="14.15" customHeight="1" x14ac:dyDescent="0.35"/>
    <row r="92" s="1" customFormat="1" ht="14.15" customHeight="1" x14ac:dyDescent="0.35"/>
    <row r="93" s="1" customFormat="1" ht="14.15" customHeight="1" x14ac:dyDescent="0.35"/>
    <row r="94" s="1" customFormat="1" ht="14.15" customHeight="1" x14ac:dyDescent="0.35"/>
    <row r="95" s="1" customFormat="1" ht="14.15" customHeight="1" x14ac:dyDescent="0.35"/>
    <row r="96" s="1" customFormat="1" ht="14.15" customHeight="1" x14ac:dyDescent="0.35"/>
    <row r="97" s="1" customFormat="1" ht="14.15" customHeight="1" x14ac:dyDescent="0.35"/>
    <row r="98" s="1" customFormat="1" ht="14.15" customHeight="1" x14ac:dyDescent="0.35"/>
    <row r="99" s="1" customFormat="1" ht="14.15" customHeight="1" x14ac:dyDescent="0.35"/>
    <row r="100" s="1" customFormat="1" ht="14.15" customHeight="1" x14ac:dyDescent="0.35"/>
    <row r="101" s="1" customFormat="1" ht="14.15" customHeight="1" x14ac:dyDescent="0.35"/>
    <row r="102" s="1" customFormat="1" ht="14.15" customHeight="1" x14ac:dyDescent="0.35"/>
    <row r="103" s="1" customFormat="1" ht="14.15" customHeight="1" x14ac:dyDescent="0.35"/>
    <row r="104" s="1" customFormat="1" ht="14.15" customHeight="1" x14ac:dyDescent="0.35"/>
    <row r="105" s="1" customFormat="1" ht="14.15" customHeight="1" x14ac:dyDescent="0.35"/>
    <row r="106" s="1" customFormat="1" ht="14.15" customHeight="1" x14ac:dyDescent="0.35"/>
    <row r="107" s="1" customFormat="1" ht="14.15" customHeight="1" x14ac:dyDescent="0.35"/>
    <row r="108" s="1" customFormat="1" ht="14.15" customHeight="1" x14ac:dyDescent="0.35"/>
    <row r="109" s="1" customFormat="1" ht="14.15" customHeight="1" x14ac:dyDescent="0.35"/>
    <row r="110" s="1" customFormat="1" ht="14.15" customHeight="1" x14ac:dyDescent="0.35"/>
    <row r="111" s="1" customFormat="1" ht="14.15" customHeight="1" x14ac:dyDescent="0.35"/>
    <row r="112" s="1" customFormat="1" ht="14.15" customHeight="1" x14ac:dyDescent="0.35"/>
    <row r="113" s="1" customFormat="1" ht="14.15" customHeight="1" x14ac:dyDescent="0.35"/>
    <row r="114" s="1" customFormat="1" ht="14.15" customHeight="1" x14ac:dyDescent="0.35"/>
    <row r="115" s="1" customFormat="1" ht="14.15" customHeight="1" x14ac:dyDescent="0.35"/>
    <row r="116" s="1" customFormat="1" ht="14.15" customHeight="1" x14ac:dyDescent="0.35"/>
    <row r="117" s="1" customFormat="1" ht="14.15" customHeight="1" x14ac:dyDescent="0.35"/>
    <row r="118" s="1" customFormat="1" ht="14.15" customHeight="1" x14ac:dyDescent="0.35"/>
    <row r="119" s="1" customFormat="1" ht="14.15" customHeight="1" x14ac:dyDescent="0.35"/>
    <row r="120" s="1" customFormat="1" ht="14.15" customHeight="1" x14ac:dyDescent="0.35"/>
    <row r="121" s="1" customFormat="1" ht="14.15" customHeight="1" x14ac:dyDescent="0.35"/>
    <row r="122" s="1" customFormat="1" ht="14.15" customHeight="1" x14ac:dyDescent="0.35"/>
    <row r="123" s="1" customFormat="1" ht="14.15" customHeight="1" x14ac:dyDescent="0.35"/>
    <row r="124" s="1" customFormat="1" ht="14.15" customHeight="1" x14ac:dyDescent="0.35"/>
    <row r="125" s="1" customFormat="1" ht="14.15" customHeight="1" x14ac:dyDescent="0.35"/>
    <row r="126" s="1" customFormat="1" ht="14.15" customHeight="1" x14ac:dyDescent="0.35"/>
    <row r="127" s="1" customFormat="1" ht="14.15" customHeight="1" x14ac:dyDescent="0.35"/>
    <row r="128" s="1" customFormat="1" ht="14.15" customHeight="1" x14ac:dyDescent="0.35"/>
    <row r="129" s="1" customFormat="1" ht="14.15" customHeight="1" x14ac:dyDescent="0.35"/>
    <row r="130" s="1" customFormat="1" ht="14.15" customHeight="1" x14ac:dyDescent="0.35"/>
    <row r="131" s="1" customFormat="1" ht="14.15" customHeight="1" x14ac:dyDescent="0.35"/>
    <row r="132" s="1" customFormat="1" ht="14.15" customHeight="1" x14ac:dyDescent="0.35"/>
    <row r="133" s="1" customFormat="1" ht="14.15" customHeight="1" x14ac:dyDescent="0.35"/>
    <row r="134" s="1" customFormat="1" ht="14.15" customHeight="1" x14ac:dyDescent="0.35"/>
    <row r="135" s="1" customFormat="1" ht="14.15" customHeight="1" x14ac:dyDescent="0.35"/>
    <row r="136" s="1" customFormat="1" ht="14.15" customHeight="1" x14ac:dyDescent="0.35"/>
    <row r="137" s="1" customFormat="1" ht="14.15" customHeight="1" x14ac:dyDescent="0.35"/>
    <row r="138" s="1" customFormat="1" ht="14.15" customHeight="1" x14ac:dyDescent="0.35"/>
    <row r="139" s="1" customFormat="1" ht="14.15" customHeight="1" x14ac:dyDescent="0.35"/>
    <row r="140" s="1" customFormat="1" ht="14.15" customHeight="1" x14ac:dyDescent="0.35"/>
    <row r="141" s="1" customFormat="1" ht="14.15" customHeight="1" x14ac:dyDescent="0.35"/>
    <row r="142" s="1" customFormat="1" ht="14.15" customHeight="1" x14ac:dyDescent="0.35"/>
    <row r="143" s="1" customFormat="1" ht="14.15" customHeight="1" x14ac:dyDescent="0.35"/>
    <row r="144" s="1" customFormat="1" ht="14.15" customHeight="1" x14ac:dyDescent="0.35"/>
    <row r="145" s="1" customFormat="1" ht="14.15" customHeight="1" x14ac:dyDescent="0.35"/>
    <row r="146" s="1" customFormat="1" ht="14.15" customHeight="1" x14ac:dyDescent="0.35"/>
    <row r="147" s="1" customFormat="1" ht="14.15" customHeight="1" x14ac:dyDescent="0.35"/>
    <row r="148" s="1" customFormat="1" ht="14.15" customHeight="1" x14ac:dyDescent="0.35"/>
    <row r="149" s="1" customFormat="1" ht="14.15" customHeight="1" x14ac:dyDescent="0.35"/>
    <row r="150" s="1" customFormat="1" ht="14.15" customHeight="1" x14ac:dyDescent="0.35"/>
    <row r="151" s="1" customFormat="1" ht="14.15" customHeight="1" x14ac:dyDescent="0.35"/>
    <row r="152" s="1" customFormat="1" ht="14.15" customHeight="1" x14ac:dyDescent="0.35"/>
    <row r="153" s="1" customFormat="1" ht="14.15" customHeight="1" x14ac:dyDescent="0.35"/>
    <row r="154" s="1" customFormat="1" ht="14.15" customHeight="1" x14ac:dyDescent="0.35"/>
    <row r="155" s="1" customFormat="1" ht="14.15" customHeight="1" x14ac:dyDescent="0.35"/>
    <row r="156" s="1" customFormat="1" ht="14.15" customHeight="1" x14ac:dyDescent="0.35"/>
    <row r="157" s="1" customFormat="1" ht="14.15" customHeight="1" x14ac:dyDescent="0.35"/>
    <row r="158" s="1" customFormat="1" ht="14.15" customHeight="1" x14ac:dyDescent="0.35"/>
    <row r="159" s="1" customFormat="1" ht="14.15" customHeight="1" x14ac:dyDescent="0.35"/>
    <row r="160" s="1" customFormat="1" ht="14.15" customHeight="1" x14ac:dyDescent="0.35"/>
    <row r="161" s="1" customFormat="1" ht="14.15" customHeight="1" x14ac:dyDescent="0.35"/>
    <row r="162" s="1" customFormat="1" ht="14.15" customHeight="1" x14ac:dyDescent="0.35"/>
    <row r="163" s="1" customFormat="1" ht="14.15" customHeight="1" x14ac:dyDescent="0.35"/>
    <row r="164" s="1" customFormat="1" ht="14.15" customHeight="1" x14ac:dyDescent="0.35"/>
    <row r="165" s="1" customFormat="1" ht="14.15" customHeight="1" x14ac:dyDescent="0.35"/>
    <row r="166" s="1" customFormat="1" ht="14.15" customHeight="1" x14ac:dyDescent="0.35"/>
    <row r="167" s="1" customFormat="1" ht="14.15" customHeight="1" x14ac:dyDescent="0.35"/>
    <row r="168" s="1" customFormat="1" ht="14.15" customHeight="1" x14ac:dyDescent="0.35"/>
    <row r="169" s="1" customFormat="1" ht="14.15" customHeight="1" x14ac:dyDescent="0.35"/>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Zoe Tidman</dc:creator>
  <cp:lastModifiedBy>Zoe Tidman</cp:lastModifiedBy>
  <dcterms:created xsi:type="dcterms:W3CDTF">2024-11-01T11:54:46Z</dcterms:created>
  <dcterms:modified xsi:type="dcterms:W3CDTF">2024-11-01T11:56:07Z</dcterms:modified>
</cp:coreProperties>
</file>